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showInkAnnotation="0"/>
  <bookViews>
    <workbookView xWindow="-120" yWindow="-120" windowWidth="29040" windowHeight="15840" tabRatio="710"/>
  </bookViews>
  <sheets>
    <sheet name="გეგმა 2026-2036" sheetId="1" r:id="rId1"/>
  </sheets>
  <definedNames>
    <definedName name="_Hlk131512594" localSheetId="0">'გეგმა 2026-2036'!#REF!</definedName>
    <definedName name="_xlnm._FilterDatabase" localSheetId="0" hidden="1">'გეგმა 2026-2036'!$B$90:$S$104</definedName>
    <definedName name="_xlnm.Print_Area" localSheetId="0">'გეგმა 2026-2036'!$B$1:$S$28</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74" i="1" l="1"/>
  <c r="M174" i="1"/>
  <c r="N154" i="1"/>
  <c r="L154" i="1"/>
  <c r="M154" i="1"/>
  <c r="S150" i="1" l="1"/>
  <c r="S149" i="1"/>
  <c r="N71" i="1"/>
  <c r="N72" i="1"/>
  <c r="N73" i="1"/>
  <c r="N74" i="1"/>
  <c r="N75" i="1"/>
  <c r="N76" i="1"/>
  <c r="N77" i="1"/>
  <c r="N78" i="1"/>
  <c r="N79" i="1"/>
  <c r="N80" i="1"/>
  <c r="N81" i="1"/>
  <c r="N82" i="1"/>
  <c r="S52" i="1"/>
  <c r="M52" i="1"/>
  <c r="S36" i="1"/>
  <c r="M36" i="1"/>
  <c r="O36" i="1"/>
  <c r="P36" i="1"/>
  <c r="Q36" i="1"/>
  <c r="R36" i="1"/>
  <c r="O174" i="1" l="1"/>
  <c r="P174" i="1"/>
  <c r="N170" i="1"/>
  <c r="N171" i="1"/>
  <c r="P150" i="1"/>
  <c r="P149" i="1"/>
  <c r="P154" i="1" l="1"/>
  <c r="M204" i="1"/>
  <c r="P203" i="1"/>
  <c r="N204" i="1" s="1"/>
  <c r="S202" i="1"/>
  <c r="M83" i="1"/>
  <c r="M63" i="1"/>
  <c r="N63" i="1" s="1"/>
  <c r="M210" i="1"/>
  <c r="N62" i="1"/>
  <c r="N124" i="1"/>
  <c r="N114" i="1"/>
  <c r="N45" i="1"/>
  <c r="N46" i="1"/>
  <c r="N47" i="1"/>
  <c r="N48" i="1"/>
  <c r="N49" i="1"/>
  <c r="N50" i="1"/>
  <c r="N44" i="1"/>
  <c r="N52" i="1" l="1"/>
  <c r="S203" i="1"/>
  <c r="S204" i="1" s="1"/>
  <c r="N83" i="1"/>
  <c r="S83" i="1"/>
  <c r="N140" i="1"/>
  <c r="M140" i="1"/>
  <c r="S128" i="1"/>
  <c r="R128" i="1"/>
  <c r="Q128" i="1"/>
  <c r="P128" i="1"/>
  <c r="O128" i="1"/>
  <c r="M128" i="1"/>
  <c r="S116" i="1"/>
  <c r="R116" i="1"/>
  <c r="Q116" i="1"/>
  <c r="P116" i="1"/>
  <c r="O116" i="1"/>
  <c r="N116" i="1"/>
  <c r="M116" i="1"/>
  <c r="N17" i="1"/>
  <c r="N18" i="1"/>
  <c r="N19" i="1"/>
  <c r="N20" i="1"/>
  <c r="N21" i="1"/>
  <c r="N22" i="1"/>
  <c r="N23" i="1"/>
  <c r="N24" i="1"/>
  <c r="N25" i="1"/>
  <c r="N26" i="1"/>
  <c r="N27" i="1"/>
  <c r="N28" i="1"/>
  <c r="N29" i="1"/>
  <c r="N30" i="1"/>
  <c r="N31" i="1"/>
  <c r="N32" i="1"/>
  <c r="N16" i="1"/>
  <c r="N36" i="1" l="1"/>
  <c r="N210" i="1"/>
  <c r="O210" i="1"/>
  <c r="P210" i="1"/>
  <c r="Q174" i="1"/>
  <c r="Q210" i="1" s="1"/>
  <c r="R174" i="1"/>
  <c r="R210" i="1" s="1"/>
  <c r="S174" i="1"/>
  <c r="S210" i="1" s="1"/>
  <c r="O83" i="1"/>
  <c r="P83" i="1"/>
  <c r="Q83" i="1"/>
  <c r="R83" i="1"/>
  <c r="O63" i="1"/>
  <c r="P63" i="1"/>
  <c r="Q63" i="1"/>
  <c r="R63" i="1"/>
  <c r="S63" i="1"/>
  <c r="S105" i="1"/>
  <c r="M105" i="1"/>
  <c r="M208" i="1" l="1"/>
  <c r="M212" i="1" s="1"/>
  <c r="N105" i="1"/>
  <c r="N208" i="1" s="1"/>
  <c r="O105" i="1"/>
  <c r="P105" i="1"/>
  <c r="Q105" i="1"/>
  <c r="R105" i="1"/>
  <c r="O52" i="1"/>
  <c r="Q52" i="1"/>
  <c r="R52" i="1"/>
  <c r="S208" i="1" l="1"/>
  <c r="S212" i="1" s="1"/>
  <c r="R208" i="1"/>
  <c r="R212" i="1" s="1"/>
  <c r="Q208" i="1"/>
  <c r="Q212" i="1" s="1"/>
  <c r="O208" i="1"/>
  <c r="O212" i="1" s="1"/>
  <c r="P52" i="1"/>
  <c r="P208" i="1" s="1"/>
  <c r="P212" i="1" s="1"/>
  <c r="N212" i="1"/>
  <c r="N128" i="1"/>
</calcChain>
</file>

<file path=xl/sharedStrings.xml><?xml version="1.0" encoding="utf-8"?>
<sst xmlns="http://schemas.openxmlformats.org/spreadsheetml/2006/main" count="931" uniqueCount="345">
  <si>
    <t>ხედვა</t>
  </si>
  <si>
    <t>მდგრადი განვითარების მიზნებთან (SDGs) კავშირი:</t>
  </si>
  <si>
    <t>გავლენის ინდიკატორი 1.1:</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</si>
  <si>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</si>
  <si>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</si>
  <si>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</si>
  <si>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</si>
  <si>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</si>
  <si>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</si>
  <si>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 xml:space="preserve"> საბოლოო სამიზნე</t>
  </si>
  <si>
    <t>რისკი</t>
  </si>
  <si>
    <t>აქტივობა</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</si>
  <si>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</si>
  <si>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</si>
  <si>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</si>
  <si>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</si>
  <si>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</si>
  <si>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</si>
  <si>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</si>
  <si>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სახელმწიფო</t>
  </si>
  <si>
    <t>დეფიციტი</t>
  </si>
  <si>
    <t>ოდენობა</t>
  </si>
  <si>
    <t>კოდი</t>
  </si>
  <si>
    <t>ორგანიზაცია</t>
  </si>
  <si>
    <t>1, 8, 9, 10</t>
  </si>
  <si>
    <t>ემიგრაციული პროცესები, განსაკუთრებით ახალგაზრდებში; თანამონაწილეობისთვის ფინანსური ხელმისაწვდომობის ნაკლებობა.</t>
  </si>
  <si>
    <t>შესაბამისი საბაზისო მაჩვენებელი განისაზღვრება 2025 წელს</t>
  </si>
  <si>
    <t>დანართი №1</t>
  </si>
  <si>
    <t>საბაზისო ინფრასტრუქტურის გაუმჯობესება</t>
  </si>
  <si>
    <t>მოსახლეობის კმაყოფილების კვლევის შედეგები</t>
  </si>
  <si>
    <t>გაანგარიშდება კვლევის შედეგების შესაბამისად</t>
  </si>
  <si>
    <t>ზრდა 5%</t>
  </si>
  <si>
    <t>ზრდა 15%</t>
  </si>
  <si>
    <t>სასმელად ვარგისი წყლით უზრუნველყოფილი დასახლებების წილი დასახლებათა მთლიან რაოდენობაში</t>
  </si>
  <si>
    <t>სტანდარტების შესაბამისი სკოლამდელი აღზრდის დაწესებულებების რაოდენობა</t>
  </si>
  <si>
    <t>სასმელი წყლით უზრუნველყოფილი 1 დასახლება</t>
  </si>
  <si>
    <t>სულ X რაოდენობა, მათ შორის მოწესრიგებულის 40%</t>
  </si>
  <si>
    <t>სულ X რაოდენობა, მათ შორის მოწესრიგებულის 70%</t>
  </si>
  <si>
    <t>სულ X რაოდენობა, მათ შორის მოწესრიგებულის 85%</t>
  </si>
  <si>
    <t>სულ X რაოდენობა, მათ შორის მოწესრიგებულის 100%</t>
  </si>
  <si>
    <t>სულ X რაოდენობა, მათ შორის მოწესრიგებულის 35%</t>
  </si>
  <si>
    <t>სტანდარტების შესაბამისი ზოგადსაგანმანათლებლო დაწესებულებების რაოდენობა</t>
  </si>
  <si>
    <t>გარე განათების მოწესრიგების პროექტების რაოდენობა</t>
  </si>
  <si>
    <t>ამოცანის შედეგის ინდიკატორი 1.2.1</t>
  </si>
  <si>
    <t>ამოცანის შედეგის ინდიკატორი 1.3.1</t>
  </si>
  <si>
    <t>ამოცანის შედეგის ინდიკატორი 1.4.1</t>
  </si>
  <si>
    <t>ამოცანის შედეგის ინდიკატორი 1.5.1</t>
  </si>
  <si>
    <t>ეკონომიკის დივერსიფიკაცია</t>
  </si>
  <si>
    <t xml:space="preserve">ბიზნესის ხელშემწყობი ინფრასტრუქტურის მოწყობა, მათ შორის ტურიზმის მიმართულებით. </t>
  </si>
  <si>
    <t>მუნიციპალიტეტის ერთ სულ მოსახლეზე  ბიზნეს სექტორის დამატებული ღირებულება</t>
  </si>
  <si>
    <t>გაანგარიშდება საქსტატის განახლებული მონაცემების შესაბამისად</t>
  </si>
  <si>
    <t>ზრდა 10%</t>
  </si>
  <si>
    <t>საქსტატის მონაცემები</t>
  </si>
  <si>
    <t>პროექტების რაოდენობა</t>
  </si>
  <si>
    <t>ზრდა 2%</t>
  </si>
  <si>
    <t>მუნიციპალური ფესტივალების და ღონისძიებების ორგანიზება და გამართვა.</t>
  </si>
  <si>
    <t>მუნიციპალურ დონეზე ინოვაციური ბიზნეს-იდეების დაფინანსების ხელშემწყობი პროგრამების არსებობა, ადგილობრივი მეწარმეების მხარდაჭერა, ქალი მეწარმეების წახალისება მათთვის საჭირო აქტივობების შეთავაზებით.</t>
  </si>
  <si>
    <t>მიმდინარეობს ინდიკატორების შემუშავება</t>
  </si>
  <si>
    <t>გავლენის ინდიკატორი 2.1:</t>
  </si>
  <si>
    <t>ამოცანა 2.2</t>
  </si>
  <si>
    <t>ამოცანა 2.3</t>
  </si>
  <si>
    <t>ამოცანა 2.4</t>
  </si>
  <si>
    <t>ამოცანის შედეგის ინდიკატორი 2.2.1</t>
  </si>
  <si>
    <t>ამოცანის შედეგის ინდიკატორი 2.3.1</t>
  </si>
  <si>
    <t>ამოცანის შედეგის ინდიკატორი 2.4.1</t>
  </si>
  <si>
    <t>მუნიციპალიტეტი</t>
  </si>
  <si>
    <t>ანგარიში</t>
  </si>
  <si>
    <t>რეგიონული განვითარების სამიბისტრო, მგფ</t>
  </si>
  <si>
    <t xml:space="preserve">პროექტი ითვალისწინებს გზის ასფალტობეტონის საფარის მოწყობას. </t>
  </si>
  <si>
    <t>რეგიონული განვითრების სამინისტრო</t>
  </si>
  <si>
    <t>განათლებისა და მეცნიერების სამინისტრო, მგფ</t>
  </si>
  <si>
    <t>ლლ..+</t>
  </si>
  <si>
    <t>მ</t>
  </si>
  <si>
    <t>მოეწყო ახალი ჭაბურღილი, სამარაგო რეზერვუარი და მაგისტრალური მილსადენი, სასმელი წყლით უზრუნველყოფილი 1 დასახლება</t>
  </si>
  <si>
    <t>ამოცანის შედეგის ინდიკატორი 1.1.1</t>
  </si>
  <si>
    <t>მუნიციპალიტეტის მოსახლეობის კმაყოფილების პროცენტული მაჩვენებელი საბაზისო ინფრასტრუქტურის სერვისების სარგებლობით</t>
  </si>
  <si>
    <t>აქტივობის დასახელება</t>
  </si>
  <si>
    <t>ამოცანის შედეგის ინდიკატორი 1.6.1</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</si>
  <si>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</si>
  <si>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</si>
  <si>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</si>
  <si>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</si>
  <si>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</si>
  <si>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</si>
  <si>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</si>
  <si>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</si>
  <si>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</si>
  <si>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</si>
  <si>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</si>
  <si>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</si>
  <si>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</si>
  <si>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</si>
  <si>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</si>
  <si>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</si>
  <si>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</si>
  <si>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</si>
  <si>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</si>
  <si>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</si>
  <si>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1.2.1.1</t>
  </si>
  <si>
    <t>1.2.1.2</t>
  </si>
  <si>
    <t>1.2.1.3</t>
  </si>
  <si>
    <t>1.2.1.4</t>
  </si>
  <si>
    <t>1.2.1.5</t>
  </si>
  <si>
    <t>1.2.1.6</t>
  </si>
  <si>
    <t>1.2.1.7</t>
  </si>
  <si>
    <t>1.2.1.8</t>
  </si>
  <si>
    <t>1.3.1.1</t>
  </si>
  <si>
    <t>1.3.1.2</t>
  </si>
  <si>
    <t>1.3.1.3</t>
  </si>
  <si>
    <t>1.4.1.1</t>
  </si>
  <si>
    <t>1.4.1.2</t>
  </si>
  <si>
    <t>1.4.1.3</t>
  </si>
  <si>
    <t>1.4.1.4</t>
  </si>
  <si>
    <t>1.4.1.5</t>
  </si>
  <si>
    <t>1.4.1.6</t>
  </si>
  <si>
    <t>1.4.1.7</t>
  </si>
  <si>
    <t>1.4.1.8</t>
  </si>
  <si>
    <t>1.4.1.9</t>
  </si>
  <si>
    <t>1.4.1.10</t>
  </si>
  <si>
    <t>2.1.1.1</t>
  </si>
  <si>
    <t>2.1.1.2</t>
  </si>
  <si>
    <t>2.1.1.20</t>
  </si>
  <si>
    <t>2.1.1.21</t>
  </si>
  <si>
    <t>2.1.1.22</t>
  </si>
  <si>
    <t>2.1.1.23</t>
  </si>
  <si>
    <t>2.1.1.24</t>
  </si>
  <si>
    <t>2.1.1.25</t>
  </si>
  <si>
    <t>2.1.1.26</t>
  </si>
  <si>
    <t>2.1.1.27</t>
  </si>
  <si>
    <t>2.1.1.28</t>
  </si>
  <si>
    <t>2.1.1.29</t>
  </si>
  <si>
    <t>2.1.1.30</t>
  </si>
  <si>
    <t>2.1.1.31</t>
  </si>
  <si>
    <t>1.5.1.1</t>
  </si>
  <si>
    <t>1.6.1.1</t>
  </si>
  <si>
    <t>1.6.1.2</t>
  </si>
  <si>
    <t>პრიორიტეტი 1. საბაზისო ინფრასტრუქტურის გაუმჯობესება</t>
  </si>
  <si>
    <t xml:space="preserve">პრიორიტეტი1.   საბაზისო ინფრასტრუქტურის გაუმჯობესება
</t>
  </si>
  <si>
    <t>პრიორიტეტი 2. ეკონომიკის დივერსიფიკაცია</t>
  </si>
  <si>
    <t>მყარსაფარიანი მოწესრიგებული მუნიციპალური გზების წილი მუნიციპალური გზების მთლიან მოცულობაში</t>
  </si>
  <si>
    <t>მიზანი 1.</t>
  </si>
  <si>
    <t xml:space="preserve">ამოცანა 1.1. </t>
  </si>
  <si>
    <t xml:space="preserve">მიზანი 2. </t>
  </si>
  <si>
    <t>ეკონომიკის დივერსიფიკაციის ხელშეწყობა ადგილობრივი მეწარმეობის, ინოვაციების და ტურიზმის გაძლიერების გზით, რაც შექმნის დამატებით სამუშაო ადგილებს და ხელს შეუწყობს მუნიციპალიტეტის ეკონომიკურ ზრდას.</t>
  </si>
  <si>
    <t xml:space="preserve">ამოცანა 2.1 </t>
  </si>
  <si>
    <t xml:space="preserve"> მუნიციპალური ინფრასტრუქტურის (სატრანსპორტო, წყალმომარაგება, განათლების, კულტურის, სპორტის, ტურიზმის და სხვა ადგილობრივი ინფრასტრუქტურა) ხარისხისა და ხელმისაწვდომობის ზრდა</t>
  </si>
  <si>
    <t>მოსახლეობისთვის სტანდარტების შესაბამისი სკოლამდელი აღზრდის დაწესებულებებით მომსახურების უზრუნველყოფა</t>
  </si>
  <si>
    <t xml:space="preserve">ამოცანა 1.3 </t>
  </si>
  <si>
    <t xml:space="preserve">ამოცანა 1.4 </t>
  </si>
  <si>
    <t>მოსახლეობისთვის სტანდარტების შესაბამისი ზოგადსაგანმანათლებლო დაწესებულებებით მომსახურების უზრუნველყოფა</t>
  </si>
  <si>
    <t xml:space="preserve">ამოცანა 1.5 </t>
  </si>
  <si>
    <t>პირველადი ჯანდაცვის ინფრასტრუქტურის გაუმჯობესება.</t>
  </si>
  <si>
    <t>1.7.1.1</t>
  </si>
  <si>
    <t>1.7.1.2</t>
  </si>
  <si>
    <t>ურბანული განახლების პროექტების რაოდენობა</t>
  </si>
  <si>
    <t>ამოცანის შედეგის ინდიკატორი 1.7.1</t>
  </si>
  <si>
    <t>ამოცანის შედეგის ინდიკატორი 1.8.1</t>
  </si>
  <si>
    <t>ამოცანა 1.6</t>
  </si>
  <si>
    <t xml:space="preserve"> გარე განათების ინფრასტრუქტურის გაუმჯობესებით უსაფრთხო გარემოს უზრუნველყოფა და გარემოზე უარყოფითი ზემოქმედების ხარისხის შემცირება</t>
  </si>
  <si>
    <t xml:space="preserve">ამოცანა 1.7  </t>
  </si>
  <si>
    <t xml:space="preserve">ამოცანა 1.8 </t>
  </si>
  <si>
    <t>1.8.1.1</t>
  </si>
  <si>
    <t xml:space="preserve">ამოცანა 1.9 </t>
  </si>
  <si>
    <t>განახლებული სტადიონების და სპორტული კოპლექსების ზრდა</t>
  </si>
  <si>
    <t>სპორტული  ინფრასტრუქტურის გაუმჯობესება.</t>
  </si>
  <si>
    <t>1.9.1.1</t>
  </si>
  <si>
    <t>ამოცანის შედეგის ინდიკატორი 1.9.1</t>
  </si>
  <si>
    <t>სასტუმროების და სასტუმროს ტიპის დაწესებულებების რაოდენობის ზრდის ხელშეწყობა.</t>
  </si>
  <si>
    <t>ადგილობრივი მნიშვნელობის გზების (მათ შორის, ხიდების, ტროტუარების და სხვა საგზაო ინფრასტრუქტურასთან დაკავშირებული ნაგებობების) მოწყობა/რეაბილიტაცია</t>
  </si>
  <si>
    <t xml:space="preserve">ამოცანა 1.2 </t>
  </si>
  <si>
    <t>სასმელი წყლის მიწოდების ინფრასტრუქტურის გაუმჯობესება</t>
  </si>
  <si>
    <t>მუნიციპალიტეტის ურბანული იერსახის გაუმჯობესება</t>
  </si>
  <si>
    <t>მუნიციპალიტეტის მრავალბინიანი საცხოვრებელი სახლების გარემოს გაუმჯობესება (კორპუსების ფასადები, სახურავები, ეზოები, სადარბაზოები).</t>
  </si>
  <si>
    <t>დასასვენებელი და გასართობი სივრცეების რეაბილიტაცია/მშენებლობა.</t>
  </si>
  <si>
    <t>ჯამი</t>
  </si>
  <si>
    <t>1.5.1.4</t>
  </si>
  <si>
    <t>მოწესრიგებულია მრავალბინიანი საცხოვრებელი სახლების ფასადები, სახურავები, ეზოები, სადარბაზოები</t>
  </si>
  <si>
    <t>ამოცანის შედეგის ინდიკატორი 2.2.2:</t>
  </si>
  <si>
    <t>ამოცანის შედეგის ინდიკატორი 2.2.3</t>
  </si>
  <si>
    <t>ამოცანის შედეგის ინდიკატორი 2.2.4</t>
  </si>
  <si>
    <t>დასასვენებელი და გასართობი სივრცეების  ზრდა</t>
  </si>
  <si>
    <t>განახლებული პირველადი ჯანდაცვის ბიექტების რაოდენობა</t>
  </si>
  <si>
    <t>წალკის მუნიციპალიტეტის გრძელვადიანი განვითარების დოკუმენტი</t>
  </si>
  <si>
    <t>წალკის მუნიციპალიტეტის გრძელვადიანი განვითარების ხედვაა: გახდეს ეკონომიკურად ძლიერი, ეკოლოგიურად უსაფრთხო და საცხოვრებლად მიმზიდველი მუნიციპალიტეტი, სადაც მაღალი სოფლის მეურნეობის პროდუქტიულობა, განვითარებულია ტურიზმის სერვისები, ხარისხიანი განათლება, მხარდაჭერილია ახალგაზრდული ინიციატივები, განახლებადი ენერგიის გამოყენება, ჯანსაღი ცხოვრების წესი და კულტურული მემკვიდრეობის დაცვა.</t>
  </si>
  <si>
    <t xml:space="preserve">6.შ-31 გზიდან სოფ. სამების სასაფლაომდე მიმავალი გზის რეაბილიტაცია 
</t>
  </si>
  <si>
    <t>5.შ-33 გზიდან  კავთამდე მიმავალი გზის რეაბილიტაცია</t>
  </si>
  <si>
    <t>წალკის მუნიციპალიტეტის მერია</t>
  </si>
  <si>
    <t>პროექტი ითვალისწინებსგზაზე ასფალტო ბეტონის საფარის მოწყობას</t>
  </si>
  <si>
    <t>პროექტი ითვალისწინებს გზაზე ბეტონის საფარის მოწყობას</t>
  </si>
  <si>
    <t>2027-2028</t>
  </si>
  <si>
    <t>სოფ. კაბურის
წყალმომარაგების სისტემის
მოწყობა</t>
  </si>
  <si>
    <t>სოფელში მოეწყობა წყალმომარაგების ახალი სისტემა, გამოიცვლება ძველი მაგისტრალი და შიდა ქსელი.</t>
  </si>
  <si>
    <t>სოფ. ხაჩკოვის
წყალმომარაგების სისტემის
მოწყობა</t>
  </si>
  <si>
    <t>პროექტი ითვალისწინებს შიდა ქსელის მოწყობა, რეაბილიტაციას</t>
  </si>
  <si>
    <t>ერთი დასახლებული პუნქტის სასმელი წყლით უზრუნველყოფა</t>
  </si>
  <si>
    <t>სოფ. აშკალაში ჭაბურღილისა
და მაგისტრალის მოწყობა</t>
  </si>
  <si>
    <t>მოეწყობა ახალი ჭაბურღილი, სამარაგო რეზერვუარი და მაგისტრალური მილსადენი</t>
  </si>
  <si>
    <t>სოფ. გოდაკლარში
ჭაბურღილისა და შიდა ქსელის
მოწყობა</t>
  </si>
  <si>
    <t>სოფ. ბარეთში
წყალმომარაგების ქსელის
რეზერვუარისა და წყლის
მაგისტრალის მოწყობა</t>
  </si>
  <si>
    <t>პროექტი ითვალისწინებს შიდა ქსელის და მაგისტრალური წყალსადენის მოწყობა, რეაბილიტაციას</t>
  </si>
  <si>
    <t>სასმელი წყლით უზრუნველყოფილი 2 დასახლება</t>
  </si>
  <si>
    <t>პროექტი ითვალისწინებს შიდა ქსელის მოწყობა, რეაბილიტაცია</t>
  </si>
  <si>
    <t>დაბა თრიალეთის შიდა ქსელის რეაბილიტაცია</t>
  </si>
  <si>
    <t xml:space="preserve">ახალი საბავშვო ბაღის მშენებლობა დაწყებულია 2025 წელს და მიმდინარეობს </t>
  </si>
  <si>
    <t xml:space="preserve">აშენდება თანამედროვე სტანდარტების ახალი შენობა, სრულად მოწყობილი ინფრასტრუქტურით, დაცული სურსათის უვნებლობის მოთხოვნებით და უსაფრთხოების წესებით, აღსაზედელები მიიღებენ აღზრდისა და განვითარების მომსახურებას ესთეტიურად კეთილმოწყობილ, კომფორტულ  და უსაფრთხო სივრცეში; სარგებელი მიიღო 25 აღსაზრდელებმა, საბავშვო ბაღის პერსონალმა, მშობლებმა </t>
  </si>
  <si>
    <t xml:space="preserve">აშენდება თანამედროვე სტანდარტების ახალი შენობა, სრულად მოწყობილი ინფრასტრუქტურით, დაცული სურსათის უვნებლობის მოთხოვნებით და უსაფრთხოების წესებით, აღსაზედელები მიიღებენ აღზრდისა და განვითარების მომსახურებას ესთეტიურად კეთილმოწყობილ, კომფორტულ  და უსაფრთხო სივრცეში; სარგებელი მიიღო 75 აღსაზრდელებმა, საბავშვო ბაღის პერსონალმა, მშობლებმა </t>
  </si>
  <si>
    <t>აშენდება 75 ბავშვზე გათვლილი თანამედროვე სტანდარტების ახალი შენობა</t>
  </si>
  <si>
    <t>ქ წალკის საბავშვო ბაღის სარეაბილიტაციო სამუშაოები</t>
  </si>
  <si>
    <t>150 ბავშვზე გათვლილი საბავშვო ბაღი</t>
  </si>
  <si>
    <t>აშენებულია თანამედროვე სტანდარტების ახალი შენობა, სრულად მოწყობილია ინფრასტრუქტურა, დაცულია სურსათის უვნებლობის მოთხოვნები და უსაფრთხოების წესები, აღსაზრდელები იღებენ მომსახურებას აღზრდისა და განვითარების ესთეტიურად კეთილმოწყობილ, კომფორტულ  და უსაფრთხო სივრცეში, დამატებით მოხდება არსებული ინფრასტრუქტურის სრულყოფა.</t>
  </si>
  <si>
    <t xml:space="preserve"> საჯარო სკოლის ახალი შენობის  მშენებლობა დაწყებულია 2025 წელს და მიმდინარეობს </t>
  </si>
  <si>
    <t xml:space="preserve">აშენდება თანამედროვე სტანდარტების სკოლის შენობა შესაბამისი ინფრასტრუქტურით, სკოლა სრულად  აღჭურვილი სასკოლო და სხვა ინვენტარით. სასწავლო პროცესი წარიმართება კომფორტულ გარემოში. </t>
  </si>
  <si>
    <t>სსიპ წალკის მუნიციპალიტეტის სოფელ აიაზმის საჯარო სკოლის მშენებლობა</t>
  </si>
  <si>
    <t xml:space="preserve">რეაბილიტირდება არსებული სკოლის შენობა და მოეწყობა თანამედროვე სტანდარტების სკოლის შენობა შესაბამისი ინფრასტრუქტურით, სრულად  აღჭურვილი სასკოლო და სხვა ინვენტარით. სასწავლო პროცესი წარიმართება კომფორტულ გარემოში. </t>
  </si>
  <si>
    <t>სსიპ წალკის მუნიციპალიტეტის სოფელ საბეჭისის საჯარო სკოლის მშენებლობა</t>
  </si>
  <si>
    <t>2026-2028</t>
  </si>
  <si>
    <t>2025-2027</t>
  </si>
  <si>
    <t>სსიპ წალკის მუნიციპალიტეტის სოფელ სამების საჯარო სკოლის მშენებლობა</t>
  </si>
  <si>
    <t xml:space="preserve">დაგეგმილია ახალი საჯარო სკოლის შენობის მშენებლობა </t>
  </si>
  <si>
    <t xml:space="preserve">დაგეგმილია არსებული საჯარო სკოლის შენობის რეაბილიტაცია </t>
  </si>
  <si>
    <t>სსიპ წალკის მუნიციპალიტეტის სოფელ რეხის საჯარო სკოლის მშენებლობა</t>
  </si>
  <si>
    <t>ქ. წალკაში და წალკის მუნიციპალიტეტში არსებული გარე განათების სისტემების რეაბილიტაცია/მშენებლობა</t>
  </si>
  <si>
    <t>არსებული ქსელის რეაბილიტაცია, ჩანაცვლება ახლით და ახალი ქსელის მოწყობა</t>
  </si>
  <si>
    <t xml:space="preserve">რეაბილიტირდება არსებული არსებული ქსელი, მოეწყობა ახალი გფანშტოებები, დასრულდება გარე განათების ქსელის მოწყობა. </t>
  </si>
  <si>
    <t>ქ. წალკაში  მრავალბინიანი საცხოვრებელი სახლების გარემოს გაუმჯობესება (კორპუსების ფასადები, სახურავები, ეზოები, სადარბაზოები).</t>
  </si>
  <si>
    <t>სოფ. ნარდევანში სკვერის მშენებლობა</t>
  </si>
  <si>
    <t>შეიქმნა სარეკრეაციო სივრცე, რომლითაც ისარგებლებს მუნიციპალიტეტის მსახლეობა, ვიზიტორე ბი, ტურისტული ნაკადები.</t>
  </si>
  <si>
    <t>1.8.1.2</t>
  </si>
  <si>
    <t xml:space="preserve">არსებული სკვერი იქნება ადგილობრივი მაცხოვრებლებისა და ვიზიტორთათვის მიმზიდველი სივრცე, ხელს შეუწყობს სოციალური კავშირების გაღრმავებას, საზოგადოებრივი ღონისძიებების ორგანიზებას, ეკოლოგიური ცნობიერების ამაღლებას, ადგილობრივი ეკონომიკის განვითარებას ტურისტული მიმზიდველობის გაზრდით. </t>
  </si>
  <si>
    <t>ქალაქ წალკაში  საფეხბურთო ტექნიკური ცენტრისა და ხელოვნურსაფარიანი სტადიონის მშენებლობა</t>
  </si>
  <si>
    <t xml:space="preserve">პროექტი მოიცავს ქ. წალკაში მდებარე მიწის ნაკვეთზე (ს/კ: 85.21.23.427) ახალი
საფეხბურთო ტექნიკური ცენტრისა და ხელოვნურსაფარიანი სტადიონის მშენებლობას, 300
მაყურებელზე გათვლილი ტრიბუნითა და შესაბამისი ინფრასტრუქტურით (გასახდელები,
სველი წერტილები, დაცვის ჯიხური და სხვა); </t>
  </si>
  <si>
    <t>პროექტის განხორციელება ხელს შეუწყობს რეგიონებში სპორტული ინფრასტრუქტურის განვითარებას და ჯანსაღი ცხოვრების წესის პოპულარიზაციას, სპორტული აქტივობების, მათ შორის სპორტული შეჯიბრებების, ახალგაზრდული პროგრამებისა და სხვადასხვა ღონისძიებების გამართვას.</t>
  </si>
  <si>
    <t>ქ. წალკის კულტურის ცენტრის მშენებლობა</t>
  </si>
  <si>
    <t>აღნიშნული პროექტი   უზრუნველყოფს რეგიონებში  კულტურულ-შემეცნებითი  აქტივობების,  ახალგაზრდული პროგრამებისა და სხვადასხვა ღონისძიებების გამართვას.  პროექტის განხორციელება ხელს შეუწყობს რეგიონებში კულტურული და შემეცნებითი ინფრასტრუქტურის განვითარებას და ადგილობრივი ეკონომიკის სტიმულირებას</t>
  </si>
  <si>
    <t>ახალი, თანამედროვე ინფრასტრუქტურის და სტანდარტების მქონე კულტურის ცენტრის მშენებლობა.</t>
  </si>
  <si>
    <t>დაშბაშის კანიონამდე მიმავალი გზის რეაბილიტაცია- შეკეთების სამუშაოები</t>
  </si>
  <si>
    <t>დაშბაშის კანიონამდე მიმავალი გზის  რეაბილიტაცია</t>
  </si>
  <si>
    <t xml:space="preserve">დაშბაშის კანიონის ტურისტულ კომპლექსამდე მიმავალი გზის ინფრასტრუქტურის სრულყოფა,  რაც ხელს შეუწყობს ტურისტული ნაკადების ზრდას. </t>
  </si>
  <si>
    <t>წალკის მუნიციპალიტეტი</t>
  </si>
  <si>
    <t>ავრანლოს კანიონამდე მიმავალი გზის რეაბილიტაცია- შეკეთების სამუშაოები</t>
  </si>
  <si>
    <t>პროექტის შესაბამისად მოეწყობა 1 კმ-იანი მისასვლელი გზა და აღიჭურვება თანამედროვე ინფრასტრუქტურით</t>
  </si>
  <si>
    <t xml:space="preserve">ავრანლოს კანიონამდე მიმავალი გზის გამართული საგზაო ინფრასტრუქტურა ხელს შეუწყობს ტურიზმის განვითარებას და ეკონომიკური აქტივობის ზრდას </t>
  </si>
  <si>
    <t>სოფ. კიზილკილისის წყალმომარაგების სისტემის რეაბილიტაცია</t>
  </si>
  <si>
    <t>2.1.1.3</t>
  </si>
  <si>
    <t xml:space="preserve">განთიადის გამოქვაგულებთან მისასვლელი გზის მოწყობა (სადაც  მდებარეობს პეტროგლიფური დამწერლობა) </t>
  </si>
  <si>
    <t>პროექტის ფარგლებში მოეწყობა 2 კმ სიგრძის გზა</t>
  </si>
  <si>
    <t xml:space="preserve">გამოქვაბულებამდე  მიმავალი გზის გამართული საგზაო ინფრასტრუქტურა ხელს შეუწყობს ტურიზმის განვითარებას და ეკონომიკური აქტივობის ზრდას </t>
  </si>
  <si>
    <t>ქ.წალკაში კანალიზაციის მოწყობა</t>
  </si>
  <si>
    <t>პროექტის ფარგლებში მოწყობა ქ.წალკაში სტანდარტების შესაბამისი საკანალიზაციო სისტემა</t>
  </si>
  <si>
    <t xml:space="preserve">მოწყობა ქ. წალკაში კანალიზაციის სისტემა რაც ხელს შეუწყობს ურბანულ განვითარებას </t>
  </si>
  <si>
    <t>გაერთიანებული წყალმომარაგების კომპანი</t>
  </si>
  <si>
    <t>2026-2027</t>
  </si>
  <si>
    <t>1.4.1.11</t>
  </si>
  <si>
    <t>1.4.1.12</t>
  </si>
  <si>
    <t>სსიპ წალკის მუნიციპალიტეტის ქ წალკის N2 საჯარო სკოლის რეაბილიტაცია</t>
  </si>
  <si>
    <t>2031-2033</t>
  </si>
  <si>
    <t>სსიპ წალკის მუნიციპალიტეტის არწივანის საჯარო სკოლის რეაბილიტაცია</t>
  </si>
  <si>
    <t>გაზიფიცირება</t>
  </si>
  <si>
    <t>2.4.1.1</t>
  </si>
  <si>
    <t>წალკის მუნიციპალიტეტის  სოფ. ავრანლოს, რეხის, ხანდოს, გუმბათი, აშკალა, არწივანი, დარაკოვის გაზიფიცირება</t>
  </si>
  <si>
    <t>სოფლები მაღალმთიანი დასახლებებს წარმოადგენ არ აქვს ტყის მასივები და ზამთრის პერიოდში უჭირთ გასათბობი მასალის მოძიება საჭიროა გაზიფიცირების მოწყობა</t>
  </si>
  <si>
    <t>მოსახლეობის საცხოვრებელი პირობების გაუმჯობესება და მოსახლეობის შენარჩუნება სოფლად</t>
  </si>
  <si>
    <t>გაზის ტრანსპორტირების კომპანია</t>
  </si>
  <si>
    <t>2.4.1.2</t>
  </si>
  <si>
    <t>წალკის მუნიციპალიტეტისდარჩენილ 14 სოფელში გაზიფიცირების სისტემის მოწყობა</t>
  </si>
  <si>
    <t xml:space="preserve">ქ.წალკის ქუჩების რეაბილიტაცია
</t>
  </si>
  <si>
    <t xml:space="preserve">
სოფ. აიაზმის შიდა გზის რებილიტაცია
</t>
  </si>
  <si>
    <t xml:space="preserve">სოფ. კიზილკილისის სასაფლაომდე მიმავალი გზის რეაბილიტაცია
</t>
  </si>
  <si>
    <t xml:space="preserve"> სოფ. ბურნაშეთის ცენტრამდე მიმავალი გზის რეაბილიტაცია
</t>
  </si>
  <si>
    <t xml:space="preserve">სოფ. რეხის სასაფლაომდე მიმავალი გზის რეაბილიტაცია
</t>
  </si>
  <si>
    <t xml:space="preserve"> დაბა ბედიანამდე მიმავალი გზის რეაბილიტაცია.
</t>
  </si>
  <si>
    <t>შ-31 გზიდან კოხტის ცენტრამდე მიმავალი გზის რეაბილიტაცია</t>
  </si>
  <si>
    <t>დარაკოვი წინწყაროს დამაკავშირებელი გზის რეაბილიტაცია</t>
  </si>
  <si>
    <t>სოფ. ბარეთი ლივადი დამაკავშირებელი გზის რეაბილიტაცია.</t>
  </si>
  <si>
    <t>ქ.წალკის ქუჩები სარეაბილიტაციო სამუშაოები</t>
  </si>
  <si>
    <t xml:space="preserve">სოფ. კოხტა ჩრდილისუბნის დამაკავშირებელი გზის რეაბილიტაცია </t>
  </si>
  <si>
    <t>2026-207</t>
  </si>
  <si>
    <t>არსარვანი ჩოლიანის დამაკავშირებელი გზის რეაბილიტაცია</t>
  </si>
  <si>
    <t xml:space="preserve"> კუში ბერთას დამაკავშირებელი გზის რეაბილიტაცია</t>
  </si>
  <si>
    <t xml:space="preserve"> ქ.წალკის ქუჩების რეაბილიტაცია</t>
  </si>
  <si>
    <t xml:space="preserve"> სოფ. ტბეთის შიდა გზების რეაბილიტაცია.</t>
  </si>
  <si>
    <t>სსიპ წალკის მუნიციპალიტეტის ახალშენის საჯარო სკოლის რეაბილიტაცია</t>
  </si>
  <si>
    <t>1.9.1.2</t>
  </si>
  <si>
    <t>ქ.წალკაში მრავალფუნქციური სპორტული დარბაზის მშენებლობა</t>
  </si>
  <si>
    <t>პროექტი მოიცავს ქ.წაკაში მრავალფუნქციურ ახალი სპორტულ დარბაზის მშენებლობას სადაც განთავსებული იქნება საცურაო აუზი, საჭიდაო სივრცე, და სხვადასხვა სპორტული წრეებისთვის გათვალისწინებული სივრცეები</t>
  </si>
  <si>
    <t>მუნიციპალური განვითარების ფონდი</t>
  </si>
  <si>
    <t>2.1.1.4</t>
  </si>
  <si>
    <t>ქ.წალკაში ტურისტული საინფორმაციო ცენტრის მშენებლობა</t>
  </si>
  <si>
    <t>პროექტი ითვალისწინებს საინფორმაციო ცენტრის მოწყობაა</t>
  </si>
  <si>
    <t>პროექტის განხორციელება ხელს შეუწყობს ტურისტულების მოზიდვას წალკის მუნიციპალიტეტში</t>
  </si>
  <si>
    <t>2.3.1.1.</t>
  </si>
  <si>
    <t>წალკაში სახალხო ღონისძიების თრიალეთობის ჩატარება</t>
  </si>
  <si>
    <t>ქ.წალკაში ჩატარდება კულტურული და სპორტული ღონისძიება</t>
  </si>
  <si>
    <t>პროექტის განხორციელება ხელს ტურისტების მოზიდვას და ადგილობრივი მოსახლეობის შემოსავლის ზრდას</t>
  </si>
  <si>
    <t>მოწესრიგებული გზის სიგრძე 6 კმ; მოსახლეობის კმაყოფილების დონე</t>
  </si>
  <si>
    <t>მოწესრიგებული გზის სიგრძე 1.1 კმ; მოსახლეობის კმაყოფილების დონე</t>
  </si>
  <si>
    <t>მოწესრიგებული გზის სიგრძე 1 კმ; მოსახლეობის კმაყოფილების დონე</t>
  </si>
  <si>
    <t>მოწესრიგებული გზის სიგრძე 0.5 კმ; მოსახლეობის კმაყოფილების დონე</t>
  </si>
  <si>
    <t>მოწესრიგებული გზის სიგრძე 0.6 კმ; მოსახლეობის კმაყოფილების დონე</t>
  </si>
  <si>
    <t>მოწესრიგებული გზის სიგრძე 3.1 კმ; მოსახლეობის კმაყოფილების დონე</t>
  </si>
  <si>
    <t>მოწესრიგებული გზის სიგრძე 2.6 კმ; მოსახლეობის კმაყოფილების დონე</t>
  </si>
  <si>
    <t>მოწესრიგებული გზის სიგრძე 5.1 კმ; მოსახლეობის კმაყოფილების დონე</t>
  </si>
  <si>
    <t>მოწესრიგებული გზის სიგრძე 5.2 კმ; მოსახლეობის კმაყოფილების დონე</t>
  </si>
  <si>
    <t>მოწესრიგებული გზის სიგრძე 7 კმ; მოსახლეობის კმაყოფილების დონე</t>
  </si>
  <si>
    <t>მოწესრიგებული გზის სიგრძე 5 კმ; მოსახლეობის კმაყოფილების დონე</t>
  </si>
  <si>
    <t>მოწესრიგებული გზის სიგრძე 2.2 კმ; მოსახლეობის კმაყოფილების დონე</t>
  </si>
  <si>
    <t>მოწესრიგებული გზის სიგრძე 3 კმ; მოსახლეობის კმაყოფილების დონე</t>
  </si>
  <si>
    <t>მოწესრიგებული გზის სიგრძე 2 კმ; მოსახლეობის კმაყოფილების დონე</t>
  </si>
  <si>
    <t>მოწესრიგებული გზის სიგრძე 4 კმ; მოსახლეობის კმაყოფილების დონე</t>
  </si>
  <si>
    <t>საბეჭისი თეჯისის დამაკავშირებელი გზის სარესაბილიტაციო სამუშაოები</t>
  </si>
  <si>
    <t>საავტომობილო დეპარტამენტი</t>
  </si>
  <si>
    <t>ქ.წალკაში კოსტავას ქუჩის სარეაბილიტაციო სამუშაოები</t>
  </si>
  <si>
    <t>ჩივთკილისა-თამალახარაბა-კაბური-ხაჩკოვი-გუმბათი ავრანლოს დამაკავშირებელი გზის სარეაბილიტაციო სამუშაოები</t>
  </si>
  <si>
    <t>მოწესრიგებული გზის სიგრძე 14 კმ; მოსახლეობის კმაყოფილების დონე</t>
  </si>
  <si>
    <t>ქ.წალკაში წყალმომარაგების სისტემის მოწყობა</t>
  </si>
  <si>
    <t>პროექტი ითვალისწინებს წყალმომარაგების მაგისტრალის მოწყობას და  შიდა ქსელის მოწყობა, რეაბილიტაციას</t>
  </si>
  <si>
    <t>გაერთიანებული წყალმომარაგების კომპანია</t>
  </si>
  <si>
    <t>2028-2029</t>
  </si>
  <si>
    <t>წალკის მუნისიპალიტეტის სოფლებში ენერგო ეფექტური გარე განათების მოწყობა</t>
  </si>
  <si>
    <t>სოფ. ახალშენში საბავშვო ბაღის სამშენებლო სამუშაოები</t>
  </si>
  <si>
    <t>სოფ. ნარდევანში  საბავშვო ბაღის სამშენებლო სამუშაოები</t>
  </si>
  <si>
    <t>სსიპ წალკის მუნიციპალიტეტის სოფელ ნარდევანის საჯარო სკოლის რეაბილიტაცია</t>
  </si>
  <si>
    <t>სსიპ წალკის მუნიციპალიტეტის სოფელ საყდრიონის საჯარო სკოლის რეაბილიტაცია</t>
  </si>
  <si>
    <t>სსიპ წალკის მუნიციპალიტეტის სოფელ განთიადის საჯარო სკოლის რებილიტაცია</t>
  </si>
  <si>
    <t>სსიპ წალკის მუნიციპალიტეტის სოფელ ბარეთის საჯარო სკოლის რეაბილიტაცია</t>
  </si>
  <si>
    <t>სსიპ წალკის მუნიციპალიტეტის სოფელ კიზილკილისის საჯარო სკოლის რეაბილიტაცია</t>
  </si>
  <si>
    <t>2027-2029</t>
  </si>
  <si>
    <t>ქ.წალკაში კოსტავას ქუჩაზე არსებული სკვერის კეთილმოწყობის სამუშაოები</t>
  </si>
  <si>
    <t>1.8.1.3</t>
  </si>
  <si>
    <t>1.8.1.4</t>
  </si>
  <si>
    <t>სპორტ დარბაზის მიმდებარედ სკევრის და საციგურაო მოედნის მოწყობის სამუშაოები</t>
  </si>
  <si>
    <t>1.9.1.3</t>
  </si>
  <si>
    <t>1.9.1.4</t>
  </si>
  <si>
    <t>1.9.1.5</t>
  </si>
  <si>
    <t xml:space="preserve"> წალკის მუნიციპალიტეტში, სოფ. ნარდევანის მინი მოედნის მოწყობის სამუშაოები</t>
  </si>
  <si>
    <t xml:space="preserve">წალკის მუნიციპალიტეტში, სოფ. არწივანი მინი მოედნის მოწყობის სამუშაოები </t>
  </si>
  <si>
    <t xml:space="preserve">11. ქ.წალკაში მინი მოედნის მოწყობის სამუშაოები </t>
  </si>
  <si>
    <t>პროექტი ითვალისწინებს მინი სპორტული მოედნის სამშენებლო სამუშაებს და სპორტული ტრენაჟორების მოწყობას</t>
  </si>
  <si>
    <t>1.7.1.3</t>
  </si>
  <si>
    <t xml:space="preserve"> ქ.წალკაში საზოგადოებრივი საპირფარეშოს მოწყობა</t>
  </si>
  <si>
    <t>პროექტი ითვალისწინებს ქ.წალკის ცენტრში საზოგადოებრივი საპირფარეშოს მოწყობას</t>
  </si>
  <si>
    <t>2.1.1.5</t>
  </si>
  <si>
    <t xml:space="preserve">14. ქ.წალკაში სამეურნეო ბაზრის მოწყობის სამუშაოები </t>
  </si>
  <si>
    <t>პროექტის ფარგლებში მოეწყობა ქ.წალკაში აგრარული ბაზარი</t>
  </si>
  <si>
    <t xml:space="preserve">პროექტი განხორციელების შემდეგ ხელ შეუწყობს ეკონომიკური აქტივობის ზრდას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</si>
</sst>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0"/>
      <color rgb="FF000000"/>
      <name val="Calibri"/>
      <family val="2"/>
      <scheme val="minor"/>
    </font>
    <font>
      <sz val="12"/>
      <color theme="1"/>
      <name val="Sylfaen"/>
      <family val="1"/>
    </font>
    <font>
      <sz val="12"/>
      <name val="Sylfaen"/>
      <family val="1"/>
    </font>
    <font>
      <b/>
      <sz val="12"/>
      <color theme="1"/>
      <name val="Sylfaen"/>
      <family val="1"/>
    </font>
    <font>
      <sz val="11"/>
      <color theme="1"/>
      <name val="Sylfaen"/>
      <family val="1"/>
    </font>
    <font>
      <sz val="11"/>
      <name val="Sylfaen"/>
      <family val="1"/>
    </font>
    <font>
      <b/>
      <sz val="11"/>
      <color theme="1"/>
      <name val="Sylfaen"/>
      <family val="1"/>
    </font>
    <font>
      <b/>
      <sz val="16"/>
      <color theme="1"/>
      <name val="Sylfaen"/>
      <family val="1"/>
    </font>
    <font>
      <b/>
      <sz val="12"/>
      <name val="Sylfaen"/>
      <family val="1"/>
    </font>
    <font>
      <sz val="12"/>
      <color rgb="FF000000"/>
      <name val="Sylfaen"/>
      <family val="1"/>
    </font>
    <font>
      <sz val="12"/>
      <color rgb="FFFF0000"/>
      <name val="Sylfaen"/>
      <family val="1"/>
    </font>
    <font>
      <b/>
      <sz val="12"/>
      <color rgb="FF000000"/>
      <name val="Sylfaen"/>
      <family val="1"/>
    </font>
    <font>
      <sz val="12"/>
      <color theme="1"/>
      <name val="Sylfaen"/>
      <family val="1"/>
      <charset val="204"/>
    </font>
    <font>
      <sz val="8"/>
      <name val="Calibri"/>
      <family val="2"/>
      <scheme val="minor"/>
    </font>
    <font>
      <sz val="16"/>
      <color theme="1"/>
      <name val="Sylfaen"/>
      <family val="1"/>
    </font>
    <font>
      <b/>
      <sz val="14"/>
      <color theme="1"/>
      <name val="Sylfaen"/>
      <family val="1"/>
    </font>
    <font>
      <b/>
      <sz val="11"/>
      <name val="Sylfaen"/>
      <family val="1"/>
    </font>
    <font>
      <sz val="10.5"/>
      <color rgb="FF222222"/>
      <name val="DejaVu Sans"/>
      <family val="2"/>
    </font>
  </fonts>
  <fills count="13">
    <fill>
      <patternFill patternType="none"/>
    </fill>
    <fill>
      <patternFill patternType="gray125"/>
    </fill>
    <fill>
      <patternFill patternType="solid">
        <fgColor rgb="FFBFBFBF"/>
        <bgColor rgb="FFBFBFBF"/>
      </patternFill>
    </fill>
    <fill>
      <patternFill patternType="solid">
        <fgColor rgb="FFA8D08D"/>
        <bgColor rgb="FFA8D08D"/>
      </patternFill>
    </fill>
    <fill>
      <patternFill patternType="solid">
        <fgColor rgb="FFE2EFD9"/>
        <bgColor rgb="FFE2EFD9"/>
      </patternFill>
    </fill>
    <fill>
      <patternFill patternType="solid">
        <fgColor rgb="FFFFC000"/>
        <bgColor rgb="FFFFC000"/>
      </patternFill>
    </fill>
    <fill>
      <patternFill patternType="solid">
        <fgColor rgb="FFFFE599"/>
        <bgColor rgb="FFFFE599"/>
      </patternFill>
    </fill>
    <fill>
      <patternFill patternType="solid">
        <fgColor rgb="FFBDD6EE"/>
        <bgColor rgb="FFBDD6EE"/>
      </patternFill>
    </fill>
    <fill>
      <patternFill patternType="solid">
        <fgColor theme="4" tint="0.59999389629810485"/>
        <bgColor rgb="FF0070C0"/>
      </patternFill>
    </fill>
    <fill>
      <patternFill patternType="solid">
        <fgColor theme="4" tint="0.59999389629810485"/>
        <bgColor indexed="64"/>
      </patternFill>
    </fill>
    <fill>
      <patternFill patternType="solid">
        <fgColor rgb="FF9CC2E5"/>
        <bgColor rgb="FF9CC2E5"/>
      </patternFill>
    </fill>
    <fill>
      <patternFill patternType="solid">
        <fgColor rgb="FFC5E0B3"/>
        <bgColor rgb="FFC5E0B3"/>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indexed="64"/>
      </right>
      <top/>
      <bottom/>
      <diagonal/>
    </border>
    <border>
      <left/>
      <right/>
      <top style="thin">
        <color rgb="FF000000"/>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94">
    <xf numFmtId="0" fontId="0" fillId="0" borderId="0" xfId="0"/>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left"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0" fontId="3" fillId="0" borderId="0" xfId="0" applyFont="1" applyFill="1" applyAlignment="1">
      <alignment horizontal="center" vertical="center" wrapText="1"/>
    </xf>
    <xf numFmtId="164" fontId="3" fillId="0" borderId="12" xfId="1" applyNumberFormat="1" applyFont="1" applyFill="1" applyBorder="1" applyAlignment="1">
      <alignment horizontal="center" vertical="center" wrapText="1"/>
    </xf>
    <xf numFmtId="3" fontId="3" fillId="0" borderId="1" xfId="0" applyNumberFormat="1" applyFont="1" applyFill="1" applyBorder="1" applyAlignment="1">
      <alignment horizontal="left" vertical="center" wrapText="1"/>
    </xf>
    <xf numFmtId="0" fontId="3" fillId="0" borderId="1" xfId="0" applyFont="1" applyFill="1" applyBorder="1" applyAlignment="1">
      <alignment wrapText="1"/>
    </xf>
    <xf numFmtId="164" fontId="3" fillId="0" borderId="1" xfId="1" applyNumberFormat="1" applyFont="1" applyFill="1" applyBorder="1" applyAlignment="1">
      <alignment vertical="center" wrapText="1"/>
    </xf>
    <xf numFmtId="164" fontId="3" fillId="0" borderId="1" xfId="1" applyNumberFormat="1" applyFont="1" applyFill="1" applyBorder="1" applyAlignment="1">
      <alignment horizontal="right" vertical="center" wrapText="1"/>
    </xf>
    <xf numFmtId="0" fontId="3" fillId="0" borderId="4"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164" fontId="6" fillId="0" borderId="17"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wrapText="1"/>
    </xf>
    <xf numFmtId="164" fontId="3" fillId="0" borderId="0" xfId="1" applyNumberFormat="1" applyFont="1" applyFill="1" applyAlignment="1">
      <alignment vertical="center" wrapText="1"/>
    </xf>
    <xf numFmtId="164" fontId="3" fillId="0" borderId="0" xfId="1" applyNumberFormat="1" applyFont="1" applyFill="1" applyAlignment="1">
      <alignment horizontal="left" vertical="center" wrapText="1"/>
    </xf>
    <xf numFmtId="0" fontId="3" fillId="3" borderId="17" xfId="0" applyFont="1" applyFill="1" applyBorder="1" applyAlignment="1">
      <alignment horizontal="center" vertical="center" wrapText="1"/>
    </xf>
    <xf numFmtId="9" fontId="3" fillId="3" borderId="17" xfId="0" applyNumberFormat="1" applyFont="1" applyFill="1" applyBorder="1" applyAlignment="1">
      <alignment horizontal="center" vertical="center" wrapText="1"/>
    </xf>
    <xf numFmtId="0" fontId="3" fillId="0" borderId="0" xfId="0" applyFont="1" applyAlignment="1">
      <alignment vertical="center" wrapText="1"/>
    </xf>
    <xf numFmtId="164" fontId="3" fillId="0" borderId="17" xfId="1" applyNumberFormat="1" applyFont="1" applyFill="1" applyBorder="1" applyAlignment="1">
      <alignment horizontal="center" vertical="center" wrapText="1"/>
    </xf>
    <xf numFmtId="164" fontId="3" fillId="0" borderId="2" xfId="1" applyNumberFormat="1" applyFont="1" applyFill="1" applyBorder="1" applyAlignment="1">
      <alignment horizontal="right" vertical="center" wrapText="1"/>
    </xf>
    <xf numFmtId="164" fontId="3" fillId="0" borderId="13" xfId="1" applyNumberFormat="1" applyFont="1" applyFill="1" applyBorder="1" applyAlignment="1">
      <alignment horizontal="right" vertical="center" wrapText="1"/>
    </xf>
    <xf numFmtId="0" fontId="3" fillId="0" borderId="1" xfId="0" applyFont="1" applyFill="1" applyBorder="1" applyAlignment="1">
      <alignment horizontal="justify" vertical="center" wrapText="1"/>
    </xf>
    <xf numFmtId="0" fontId="11" fillId="12" borderId="2"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1" fillId="12" borderId="3" xfId="0" applyFont="1" applyFill="1" applyBorder="1" applyAlignment="1">
      <alignment horizontal="center" vertical="center" wrapText="1"/>
    </xf>
    <xf numFmtId="164" fontId="3" fillId="0" borderId="1" xfId="0" applyNumberFormat="1" applyFont="1" applyFill="1" applyBorder="1" applyAlignment="1">
      <alignment horizontal="left" vertical="center" wrapText="1"/>
    </xf>
    <xf numFmtId="164" fontId="3" fillId="0" borderId="1" xfId="1" applyNumberFormat="1" applyFont="1" applyFill="1" applyBorder="1" applyAlignment="1">
      <alignment horizontal="left" vertical="center"/>
    </xf>
    <xf numFmtId="0" fontId="14" fillId="0" borderId="1"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0" xfId="0" applyFont="1" applyFill="1" applyAlignment="1">
      <alignment horizontal="center" vertical="center"/>
    </xf>
    <xf numFmtId="0" fontId="14" fillId="0" borderId="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7" fillId="0" borderId="22" xfId="0" applyFont="1" applyBorder="1" applyAlignment="1">
      <alignment horizontal="center" vertical="center" wrapText="1"/>
    </xf>
    <xf numFmtId="164" fontId="13" fillId="12" borderId="3" xfId="0" applyNumberFormat="1" applyFont="1" applyFill="1" applyBorder="1" applyAlignment="1">
      <alignment horizontal="center" vertical="center" wrapText="1"/>
    </xf>
    <xf numFmtId="0" fontId="5" fillId="12" borderId="1" xfId="0" applyFont="1" applyFill="1" applyBorder="1" applyAlignment="1">
      <alignment vertical="center" wrapText="1"/>
    </xf>
    <xf numFmtId="0" fontId="5" fillId="12" borderId="1" xfId="0" applyFont="1" applyFill="1" applyBorder="1" applyAlignment="1">
      <alignment horizontal="center" vertical="center" wrapText="1"/>
    </xf>
    <xf numFmtId="164" fontId="5" fillId="12" borderId="1" xfId="1" applyNumberFormat="1" applyFont="1" applyFill="1" applyBorder="1" applyAlignment="1">
      <alignment horizontal="center" vertical="center" wrapText="1"/>
    </xf>
    <xf numFmtId="164" fontId="3" fillId="0" borderId="13" xfId="1" applyNumberFormat="1" applyFont="1" applyFill="1" applyBorder="1" applyAlignment="1">
      <alignment horizontal="left" vertical="center" wrapText="1"/>
    </xf>
    <xf numFmtId="0" fontId="6" fillId="12" borderId="2" xfId="0" applyFont="1" applyFill="1" applyBorder="1" applyAlignment="1">
      <alignment vertical="center" wrapText="1"/>
    </xf>
    <xf numFmtId="0" fontId="6" fillId="12" borderId="3" xfId="0" applyFont="1" applyFill="1" applyBorder="1" applyAlignment="1">
      <alignment vertical="center" wrapText="1"/>
    </xf>
    <xf numFmtId="0" fontId="6" fillId="12" borderId="4" xfId="0" applyFont="1" applyFill="1" applyBorder="1" applyAlignment="1">
      <alignment vertical="center" wrapText="1"/>
    </xf>
    <xf numFmtId="164" fontId="8" fillId="12" borderId="3" xfId="0" applyNumberFormat="1" applyFont="1" applyFill="1" applyBorder="1" applyAlignment="1">
      <alignment vertical="center" wrapText="1"/>
    </xf>
    <xf numFmtId="0" fontId="3" fillId="0" borderId="13"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64" fontId="3" fillId="0" borderId="13" xfId="1" applyNumberFormat="1" applyFont="1" applyFill="1" applyBorder="1" applyAlignment="1">
      <alignment vertical="center" wrapText="1"/>
    </xf>
    <xf numFmtId="0" fontId="3" fillId="3" borderId="12"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 xfId="2" applyFont="1" applyFill="1" applyBorder="1" applyAlignment="1">
      <alignment horizontal="center" vertical="center" wrapText="1"/>
    </xf>
    <xf numFmtId="0" fontId="5" fillId="0" borderId="3" xfId="0" applyFont="1" applyFill="1" applyBorder="1" applyAlignment="1">
      <alignment horizontal="center" vertical="center" wrapText="1"/>
    </xf>
    <xf numFmtId="164" fontId="6" fillId="0" borderId="18" xfId="1" applyNumberFormat="1" applyFont="1" applyFill="1" applyBorder="1" applyAlignment="1">
      <alignment horizontal="center" vertical="center" wrapText="1"/>
    </xf>
    <xf numFmtId="0" fontId="7" fillId="0" borderId="24" xfId="0" applyFont="1" applyBorder="1" applyAlignment="1">
      <alignment vertical="center" wrapText="1"/>
    </xf>
    <xf numFmtId="0" fontId="6" fillId="3" borderId="12" xfId="0"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8" fillId="12" borderId="4" xfId="0" applyNumberFormat="1" applyFont="1" applyFill="1" applyBorder="1" applyAlignment="1">
      <alignment vertical="center" wrapText="1"/>
    </xf>
    <xf numFmtId="0" fontId="7" fillId="0" borderId="13" xfId="0" applyFont="1" applyBorder="1" applyAlignment="1">
      <alignment vertical="center" wrapText="1"/>
    </xf>
    <xf numFmtId="164" fontId="7" fillId="0" borderId="13" xfId="1" applyNumberFormat="1" applyFont="1" applyFill="1" applyBorder="1" applyAlignment="1">
      <alignment horizontal="center" vertical="center" wrapText="1"/>
    </xf>
    <xf numFmtId="164" fontId="6" fillId="0" borderId="13" xfId="1" applyNumberFormat="1" applyFont="1" applyFill="1" applyBorder="1" applyAlignment="1">
      <alignment horizontal="center" vertical="center" wrapText="1"/>
    </xf>
    <xf numFmtId="0" fontId="3" fillId="0" borderId="7" xfId="0" applyFont="1" applyFill="1" applyBorder="1" applyAlignment="1">
      <alignment vertical="center" wrapText="1"/>
    </xf>
    <xf numFmtId="164" fontId="17" fillId="0" borderId="0" xfId="1" applyNumberFormat="1" applyFont="1" applyAlignment="1">
      <alignment horizontal="center" vertical="center" wrapText="1"/>
    </xf>
    <xf numFmtId="0" fontId="17" fillId="0" borderId="0" xfId="0" applyFont="1" applyAlignment="1">
      <alignment horizontal="center" vertical="center" wrapText="1"/>
    </xf>
    <xf numFmtId="164" fontId="3" fillId="0" borderId="0" xfId="0" applyNumberFormat="1" applyFont="1" applyFill="1" applyAlignment="1">
      <alignment horizontal="center" vertical="center" wrapText="1"/>
    </xf>
    <xf numFmtId="0" fontId="3" fillId="0" borderId="1" xfId="0" applyFont="1" applyFill="1" applyBorder="1" applyAlignment="1">
      <alignment horizontal="left" vertical="center" wrapText="1"/>
    </xf>
    <xf numFmtId="164" fontId="3" fillId="0" borderId="1" xfId="1"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4" fontId="6" fillId="0" borderId="18"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2" xfId="0" applyFont="1" applyBorder="1" applyAlignment="1">
      <alignment horizontal="center" vertical="center" wrapText="1"/>
    </xf>
    <xf numFmtId="3" fontId="3" fillId="0" borderId="0" xfId="0" applyNumberFormat="1" applyFont="1" applyFill="1" applyAlignment="1">
      <alignment horizontal="center" vertical="center" wrapText="1"/>
    </xf>
    <xf numFmtId="0" fontId="3" fillId="0" borderId="1" xfId="0" applyFont="1" applyFill="1" applyBorder="1" applyAlignment="1">
      <alignment horizontal="left" vertical="center" wrapText="1"/>
    </xf>
    <xf numFmtId="0" fontId="8" fillId="12" borderId="2" xfId="0" applyFont="1" applyFill="1" applyBorder="1" applyAlignment="1">
      <alignment vertical="center" wrapText="1"/>
    </xf>
    <xf numFmtId="0" fontId="8" fillId="12" borderId="3" xfId="0" applyFont="1" applyFill="1" applyBorder="1" applyAlignment="1">
      <alignment vertical="center" wrapText="1"/>
    </xf>
    <xf numFmtId="0" fontId="5" fillId="0" borderId="0" xfId="0" applyFont="1" applyFill="1" applyAlignment="1">
      <alignment wrapText="1"/>
    </xf>
    <xf numFmtId="164" fontId="17" fillId="0" borderId="0" xfId="1" applyNumberFormat="1" applyFont="1" applyFill="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164" fontId="3" fillId="0" borderId="1" xfId="1"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64" fontId="3" fillId="0" borderId="1" xfId="1" applyNumberFormat="1" applyFont="1" applyFill="1" applyBorder="1" applyAlignment="1">
      <alignment horizontal="left" vertical="center" wrapText="1"/>
    </xf>
    <xf numFmtId="164" fontId="5" fillId="1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164" fontId="3" fillId="0" borderId="5" xfId="1" applyNumberFormat="1" applyFont="1" applyFill="1" applyBorder="1" applyAlignment="1">
      <alignment horizontal="center" vertical="center" wrapText="1"/>
    </xf>
    <xf numFmtId="164" fontId="3" fillId="0" borderId="6" xfId="1"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164" fontId="3" fillId="0" borderId="3" xfId="1" applyNumberFormat="1" applyFont="1" applyFill="1" applyBorder="1" applyAlignment="1">
      <alignment horizontal="left" vertical="center" wrapText="1"/>
    </xf>
    <xf numFmtId="164" fontId="3" fillId="0" borderId="3" xfId="1" applyNumberFormat="1" applyFont="1" applyFill="1" applyBorder="1" applyAlignment="1">
      <alignment horizontal="center" vertical="center" wrapText="1"/>
    </xf>
    <xf numFmtId="164" fontId="3" fillId="0" borderId="7" xfId="1" applyNumberFormat="1" applyFont="1" applyFill="1" applyBorder="1" applyAlignment="1">
      <alignment horizontal="center" vertical="center" wrapText="1"/>
    </xf>
    <xf numFmtId="0" fontId="7" fillId="0" borderId="38" xfId="0" applyFont="1" applyFill="1" applyBorder="1" applyAlignment="1">
      <alignment vertical="center" wrapText="1"/>
    </xf>
    <xf numFmtId="164" fontId="7" fillId="0" borderId="29" xfId="0" applyNumberFormat="1" applyFont="1" applyFill="1" applyBorder="1" applyAlignment="1">
      <alignment vertical="center" wrapText="1"/>
    </xf>
    <xf numFmtId="0" fontId="7" fillId="0" borderId="3" xfId="0" applyFont="1" applyFill="1" applyBorder="1" applyAlignment="1">
      <alignment vertical="center" wrapText="1"/>
    </xf>
    <xf numFmtId="164" fontId="7" fillId="0" borderId="3" xfId="0" applyNumberFormat="1" applyFont="1" applyFill="1" applyBorder="1" applyAlignment="1">
      <alignment vertical="center" wrapText="1"/>
    </xf>
    <xf numFmtId="164" fontId="7" fillId="0" borderId="4" xfId="0" applyNumberFormat="1" applyFont="1" applyFill="1" applyBorder="1" applyAlignment="1">
      <alignment vertical="center" wrapText="1"/>
    </xf>
    <xf numFmtId="164" fontId="6" fillId="12" borderId="3" xfId="0" applyNumberFormat="1" applyFont="1" applyFill="1" applyBorder="1" applyAlignment="1">
      <alignment vertical="center" wrapText="1"/>
    </xf>
    <xf numFmtId="164" fontId="6" fillId="12" borderId="4"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164" fontId="5" fillId="12" borderId="1" xfId="1"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4" fillId="0" borderId="3" xfId="0" applyFont="1" applyFill="1" applyBorder="1" applyAlignment="1">
      <alignment horizontal="center" vertical="center" wrapText="1"/>
    </xf>
    <xf numFmtId="0" fontId="3" fillId="0" borderId="12" xfId="0" applyFont="1" applyBorder="1" applyAlignment="1">
      <alignment horizontal="left" vertical="center" wrapText="1"/>
    </xf>
    <xf numFmtId="2" fontId="3" fillId="0" borderId="1" xfId="0" applyNumberFormat="1" applyFont="1" applyFill="1" applyBorder="1" applyAlignment="1">
      <alignment horizontal="left" vertical="center" wrapText="1"/>
    </xf>
    <xf numFmtId="0" fontId="7" fillId="0" borderId="24" xfId="0" applyFont="1" applyFill="1" applyBorder="1" applyAlignment="1">
      <alignment vertical="center" wrapText="1"/>
    </xf>
    <xf numFmtId="0" fontId="7" fillId="0" borderId="2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Border="1" applyAlignment="1">
      <alignment vertical="center" wrapText="1"/>
    </xf>
    <xf numFmtId="164" fontId="3" fillId="0" borderId="1" xfId="1"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3" fillId="0" borderId="2" xfId="0" applyFont="1" applyFill="1" applyBorder="1" applyAlignment="1">
      <alignment horizontal="left" vertical="center" wrapText="1"/>
    </xf>
    <xf numFmtId="164" fontId="3" fillId="0" borderId="1" xfId="1" applyNumberFormat="1" applyFont="1" applyFill="1" applyBorder="1" applyAlignment="1">
      <alignment horizontal="center" vertical="center" wrapText="1"/>
    </xf>
    <xf numFmtId="164" fontId="3" fillId="0" borderId="4" xfId="1" applyNumberFormat="1" applyFont="1" applyFill="1" applyBorder="1" applyAlignment="1">
      <alignment horizontal="left" vertical="center" wrapText="1"/>
    </xf>
    <xf numFmtId="0" fontId="19" fillId="0" borderId="0" xfId="0" applyFont="1"/>
    <xf numFmtId="0" fontId="19" fillId="0" borderId="1" xfId="0" applyFont="1" applyBorder="1"/>
    <xf numFmtId="0" fontId="19" fillId="0" borderId="1" xfId="0" applyFont="1" applyBorder="1" applyAlignment="1">
      <alignment horizontal="center"/>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0" xfId="0" applyFont="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164" fontId="6" fillId="0" borderId="18" xfId="1" applyNumberFormat="1"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1" xfId="1" applyNumberFormat="1"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0" fontId="16" fillId="5" borderId="23" xfId="0" applyFont="1" applyFill="1" applyBorder="1" applyAlignment="1">
      <alignment horizontal="left" vertical="top" wrapText="1"/>
    </xf>
    <xf numFmtId="0" fontId="16" fillId="5" borderId="0" xfId="0" applyFont="1" applyFill="1" applyAlignment="1">
      <alignment horizontal="left" vertical="top"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6" fillId="5" borderId="23" xfId="0" applyFont="1" applyFill="1" applyBorder="1" applyAlignment="1">
      <alignment horizontal="center" vertical="top" wrapText="1"/>
    </xf>
    <xf numFmtId="0" fontId="16" fillId="5" borderId="0" xfId="0" applyFont="1" applyFill="1" applyAlignment="1">
      <alignment horizontal="center" vertical="top" wrapText="1"/>
    </xf>
    <xf numFmtId="0" fontId="6" fillId="0" borderId="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8" xfId="0" applyFont="1" applyBorder="1" applyAlignment="1">
      <alignment vertical="center" wrapText="1"/>
    </xf>
    <xf numFmtId="0" fontId="6" fillId="0" borderId="22" xfId="0" applyFont="1" applyBorder="1" applyAlignment="1">
      <alignment vertical="center" wrapText="1"/>
    </xf>
    <xf numFmtId="0" fontId="6" fillId="0" borderId="11" xfId="0" applyFont="1" applyBorder="1" applyAlignment="1">
      <alignment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7"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8" fillId="11" borderId="14"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2" xfId="0" applyFont="1" applyBorder="1" applyAlignment="1">
      <alignment horizontal="left" vertical="center" wrapText="1"/>
    </xf>
    <xf numFmtId="0" fontId="6" fillId="3" borderId="1" xfId="0" applyFont="1" applyFill="1" applyBorder="1" applyAlignment="1">
      <alignment horizontal="center" vertical="center" wrapText="1"/>
    </xf>
    <xf numFmtId="0" fontId="6" fillId="3" borderId="20" xfId="0" applyFont="1" applyFill="1" applyBorder="1" applyAlignment="1">
      <alignment horizontal="left" vertical="center" wrapText="1"/>
    </xf>
    <xf numFmtId="0" fontId="7" fillId="0" borderId="24" xfId="0" applyFont="1" applyBorder="1" applyAlignment="1">
      <alignment vertical="center" wrapText="1"/>
    </xf>
    <xf numFmtId="0" fontId="6" fillId="3" borderId="14"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11"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7" fillId="0" borderId="0"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6" fillId="0" borderId="24" xfId="0" applyFont="1" applyBorder="1" applyAlignment="1">
      <alignment horizontal="left" vertical="center" wrapText="1"/>
    </xf>
    <xf numFmtId="0" fontId="7" fillId="0" borderId="26" xfId="0" applyFont="1" applyBorder="1" applyAlignment="1">
      <alignment vertical="center" wrapText="1"/>
    </xf>
    <xf numFmtId="0" fontId="7" fillId="0" borderId="22" xfId="0" applyFont="1" applyBorder="1" applyAlignment="1">
      <alignment horizontal="center" vertical="center" wrapText="1"/>
    </xf>
    <xf numFmtId="0" fontId="7" fillId="0" borderId="11" xfId="0" applyFont="1" applyBorder="1" applyAlignment="1">
      <alignment horizontal="center" vertical="center" wrapText="1"/>
    </xf>
    <xf numFmtId="164" fontId="7" fillId="0" borderId="22"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0" borderId="1" xfId="0" applyFont="1" applyBorder="1" applyAlignment="1">
      <alignment vertical="center" wrapText="1"/>
    </xf>
    <xf numFmtId="0" fontId="5" fillId="0" borderId="16" xfId="0" applyFont="1" applyFill="1" applyBorder="1" applyAlignment="1">
      <alignment horizontal="center" vertical="center" wrapText="1"/>
    </xf>
    <xf numFmtId="0" fontId="8" fillId="11" borderId="27" xfId="0" applyFont="1" applyFill="1" applyBorder="1" applyAlignment="1">
      <alignment horizontal="left" vertical="center" wrapText="1"/>
    </xf>
    <xf numFmtId="0" fontId="18" fillId="0" borderId="27" xfId="0" applyFont="1" applyBorder="1" applyAlignment="1">
      <alignment horizontal="left" vertical="center" wrapText="1"/>
    </xf>
    <xf numFmtId="0" fontId="18" fillId="0" borderId="26"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6" fillId="0" borderId="22" xfId="0" applyFont="1" applyBorder="1" applyAlignment="1">
      <alignment horizontal="left" vertical="center" wrapText="1"/>
    </xf>
    <xf numFmtId="0" fontId="7" fillId="0" borderId="22" xfId="0" applyFont="1" applyBorder="1" applyAlignment="1">
      <alignment vertical="center" wrapText="1"/>
    </xf>
    <xf numFmtId="0" fontId="7" fillId="0" borderId="11" xfId="0" applyFont="1" applyBorder="1" applyAlignment="1">
      <alignment vertical="center" wrapText="1"/>
    </xf>
    <xf numFmtId="164" fontId="5" fillId="0" borderId="1" xfId="1" applyNumberFormat="1" applyFont="1" applyFill="1" applyBorder="1" applyAlignment="1">
      <alignment horizontal="left" vertical="center" wrapText="1"/>
    </xf>
    <xf numFmtId="0" fontId="6" fillId="3" borderId="12" xfId="0" applyFont="1" applyFill="1" applyBorder="1" applyAlignment="1">
      <alignment horizontal="center" vertical="center" wrapText="1"/>
    </xf>
    <xf numFmtId="164" fontId="3" fillId="0" borderId="1" xfId="1" applyNumberFormat="1" applyFont="1" applyFill="1" applyBorder="1" applyAlignment="1">
      <alignment horizontal="left" vertical="center" wrapText="1"/>
    </xf>
    <xf numFmtId="0" fontId="5" fillId="0" borderId="13" xfId="0" applyFont="1" applyFill="1" applyBorder="1" applyAlignment="1">
      <alignment vertical="center" wrapText="1"/>
    </xf>
    <xf numFmtId="164" fontId="5" fillId="0" borderId="1" xfId="1" applyNumberFormat="1" applyFont="1" applyFill="1" applyBorder="1" applyAlignment="1">
      <alignment vertical="center" wrapText="1"/>
    </xf>
    <xf numFmtId="164" fontId="5" fillId="0" borderId="13" xfId="1" applyNumberFormat="1" applyFont="1" applyFill="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4"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3" fillId="7"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3" fillId="8" borderId="14"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4" fillId="0" borderId="12" xfId="0" applyFont="1" applyBorder="1" applyAlignment="1">
      <alignment horizontal="center" vertical="center" wrapText="1"/>
    </xf>
    <xf numFmtId="0" fontId="13" fillId="0" borderId="17"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11" borderId="15"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3" fillId="3" borderId="19"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9" fontId="3" fillId="3" borderId="14"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0" fontId="4" fillId="0" borderId="22" xfId="0" applyFont="1" applyBorder="1" applyAlignment="1">
      <alignment vertical="center" wrapText="1"/>
    </xf>
    <xf numFmtId="0" fontId="4" fillId="0" borderId="11" xfId="0" applyFont="1" applyBorder="1" applyAlignment="1">
      <alignment vertical="center" wrapText="1"/>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11" xfId="0" applyFont="1" applyBorder="1" applyAlignment="1">
      <alignment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5" fillId="11" borderId="14"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12" xfId="0" applyFont="1" applyBorder="1" applyAlignment="1">
      <alignment horizontal="left" vertical="center" wrapText="1"/>
    </xf>
    <xf numFmtId="0" fontId="5" fillId="12" borderId="2" xfId="0" applyFont="1" applyFill="1" applyBorder="1" applyAlignment="1">
      <alignment horizontal="center" vertical="center" wrapText="1"/>
    </xf>
    <xf numFmtId="0" fontId="5" fillId="12" borderId="4" xfId="0" applyFont="1" applyFill="1" applyBorder="1" applyAlignment="1">
      <alignment horizontal="center" vertical="center" wrapText="1"/>
    </xf>
    <xf numFmtId="164" fontId="3" fillId="0" borderId="18" xfId="1" applyNumberFormat="1" applyFont="1" applyFill="1" applyBorder="1" applyAlignment="1">
      <alignment horizontal="center" vertical="center" wrapText="1"/>
    </xf>
    <xf numFmtId="164" fontId="3" fillId="0" borderId="22" xfId="1" applyNumberFormat="1" applyFont="1" applyFill="1" applyBorder="1" applyAlignment="1">
      <alignment horizontal="center" vertical="center" wrapText="1"/>
    </xf>
    <xf numFmtId="164" fontId="3" fillId="0" borderId="11" xfId="1"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164" fontId="3" fillId="0" borderId="14" xfId="1" applyNumberFormat="1" applyFont="1" applyFill="1" applyBorder="1" applyAlignment="1">
      <alignment horizontal="center" vertical="center" wrapText="1"/>
    </xf>
    <xf numFmtId="164" fontId="3" fillId="0" borderId="12" xfId="1" applyNumberFormat="1" applyFont="1" applyFill="1" applyBorder="1" applyAlignment="1">
      <alignment horizontal="center" vertical="center" wrapText="1"/>
    </xf>
    <xf numFmtId="164" fontId="3" fillId="0" borderId="33" xfId="1" applyNumberFormat="1" applyFont="1" applyFill="1" applyBorder="1" applyAlignment="1">
      <alignment horizontal="center" vertical="center" wrapText="1"/>
    </xf>
    <xf numFmtId="164" fontId="3" fillId="0" borderId="29" xfId="1" applyNumberFormat="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8" fillId="11" borderId="19" xfId="0" applyFont="1" applyFill="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6" fillId="3" borderId="1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6" fillId="7" borderId="14"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6" fillId="8" borderId="14"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164" fontId="3" fillId="0" borderId="28" xfId="1" applyNumberFormat="1" applyFont="1" applyFill="1" applyBorder="1" applyAlignment="1">
      <alignment horizontal="center" vertical="center" wrapText="1"/>
    </xf>
    <xf numFmtId="164" fontId="4" fillId="0" borderId="22"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164" fontId="5" fillId="12" borderId="1" xfId="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164" fontId="3" fillId="0" borderId="13" xfId="1"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0" xfId="0" applyFont="1" applyBorder="1" applyAlignment="1">
      <alignment vertical="center" wrapText="1"/>
    </xf>
    <xf numFmtId="0" fontId="6" fillId="0" borderId="24" xfId="0" applyFont="1" applyBorder="1" applyAlignment="1">
      <alignment vertical="center" wrapText="1"/>
    </xf>
    <xf numFmtId="0" fontId="6" fillId="0" borderId="26" xfId="0" applyFont="1" applyBorder="1" applyAlignment="1">
      <alignment vertical="center" wrapText="1"/>
    </xf>
    <xf numFmtId="0" fontId="6" fillId="1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35" xfId="0" applyFont="1" applyFill="1" applyBorder="1" applyAlignment="1">
      <alignment horizontal="center" vertical="center" wrapText="1"/>
    </xf>
    <xf numFmtId="164" fontId="4" fillId="0" borderId="12" xfId="1"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4" fillId="0" borderId="24" xfId="0" applyFont="1" applyBorder="1" applyAlignment="1">
      <alignment vertical="center" wrapText="1"/>
    </xf>
    <xf numFmtId="0" fontId="4" fillId="0" borderId="26" xfId="0" applyFont="1" applyBorder="1" applyAlignment="1">
      <alignment vertical="center" wrapText="1"/>
    </xf>
    <xf numFmtId="0" fontId="5" fillId="0" borderId="13" xfId="0" applyFont="1" applyFill="1" applyBorder="1" applyAlignment="1">
      <alignment horizontal="lef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5" fillId="11" borderId="25" xfId="0" applyFont="1" applyFill="1" applyBorder="1" applyAlignment="1">
      <alignment horizontal="left" vertical="center" wrapText="1"/>
    </xf>
    <xf numFmtId="0" fontId="10" fillId="0" borderId="27" xfId="0" applyFont="1" applyBorder="1" applyAlignment="1">
      <alignment horizontal="left" vertical="center" wrapText="1"/>
    </xf>
    <xf numFmtId="0" fontId="10" fillId="0" borderId="26" xfId="0" applyFont="1" applyBorder="1" applyAlignment="1">
      <alignment horizontal="left" vertical="center" wrapText="1"/>
    </xf>
  </cellXfs>
  <cellStyles count="3">
    <cellStyle name="Normal 2" xfId="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23"/>
  <sheetViews>
    <sheetView tabSelected="1" topLeftCell="A159" zoomScale="70" zoomScaleNormal="70" zoomScaleSheetLayoutView="85" workbookViewId="0">
      <selection activeCell="B170" sqref="B170"/>
    </sheetView>
  </sheetViews>
  <sheetFormatPr defaultColWidth="8.85546875" defaultRowHeight="18" x14ac:dyDescent="0.35"/>
  <cols>
    <col min="1" max="1" width="9.85546875" style="24" customWidth="1"/>
    <col min="2" max="2" width="47.140625" style="23" customWidth="1"/>
    <col min="3" max="3" width="73.85546875" style="23" customWidth="1"/>
    <col min="4" max="4" width="54.85546875" style="24" customWidth="1"/>
    <col min="5" max="5" width="42.42578125" style="9" bestFit="1" customWidth="1"/>
    <col min="6" max="6" width="6.7109375" style="9" customWidth="1"/>
    <col min="7" max="7" width="23.7109375" style="9" customWidth="1"/>
    <col min="8" max="8" width="16.140625" style="9" customWidth="1"/>
    <col min="9" max="9" width="4.7109375" style="9" hidden="1" customWidth="1"/>
    <col min="10" max="10" width="5.28515625" style="9" hidden="1" customWidth="1"/>
    <col min="11" max="11" width="8.42578125" style="9" customWidth="1"/>
    <col min="12" max="12" width="19" style="9" customWidth="1"/>
    <col min="13" max="13" width="19.85546875" style="25" customWidth="1"/>
    <col min="14" max="14" width="23.5703125" style="25" customWidth="1"/>
    <col min="15" max="15" width="9.140625" style="26" customWidth="1"/>
    <col min="16" max="16" width="19" style="26" customWidth="1"/>
    <col min="17" max="18" width="9.140625" style="26" customWidth="1"/>
    <col min="19" max="19" width="20.28515625" style="26" customWidth="1"/>
    <col min="20" max="20" width="55.7109375" style="24" customWidth="1"/>
    <col min="21" max="21" width="16.42578125" style="24" bestFit="1" customWidth="1"/>
    <col min="22" max="22" width="18.5703125" style="24" bestFit="1" customWidth="1"/>
    <col min="23" max="16384" width="8.85546875" style="24"/>
  </cols>
  <sheetData>
    <row r="1" spans="1:19" x14ac:dyDescent="0.35">
      <c r="B1" s="23" t="s">
        <v>27</v>
      </c>
    </row>
    <row r="2" spans="1:19" ht="52.15" customHeight="1" x14ac:dyDescent="0.35">
      <c r="A2" s="358" t="s">
        <v>182</v>
      </c>
      <c r="B2" s="358"/>
      <c r="C2" s="358"/>
      <c r="D2" s="358"/>
      <c r="E2" s="358"/>
      <c r="F2" s="358"/>
      <c r="G2" s="358"/>
      <c r="H2" s="358"/>
      <c r="I2" s="358"/>
      <c r="J2" s="358"/>
      <c r="K2" s="358"/>
      <c r="L2" s="358"/>
      <c r="M2" s="358"/>
      <c r="N2" s="358"/>
      <c r="O2" s="358"/>
      <c r="P2" s="358"/>
      <c r="Q2" s="358"/>
      <c r="R2" s="358"/>
      <c r="S2" s="359"/>
    </row>
    <row r="3" spans="1:19" ht="66.599999999999994" customHeight="1" x14ac:dyDescent="0.35">
      <c r="A3" s="356" t="s">
        <v>0</v>
      </c>
      <c r="B3" s="356"/>
      <c r="C3" s="357"/>
      <c r="D3" s="254" t="s">
        <v>183</v>
      </c>
      <c r="E3" s="255"/>
      <c r="F3" s="255"/>
      <c r="G3" s="255"/>
      <c r="H3" s="255"/>
      <c r="I3" s="255"/>
      <c r="J3" s="255"/>
      <c r="K3" s="255"/>
      <c r="L3" s="255"/>
      <c r="M3" s="255"/>
      <c r="N3" s="255"/>
      <c r="O3" s="255"/>
      <c r="P3" s="255"/>
      <c r="Q3" s="255"/>
      <c r="R3" s="255"/>
      <c r="S3" s="256"/>
    </row>
    <row r="4" spans="1:19" ht="49.15" customHeight="1" x14ac:dyDescent="0.35">
      <c r="A4" s="360" t="s">
        <v>136</v>
      </c>
      <c r="B4" s="360"/>
      <c r="C4" s="361"/>
      <c r="D4" s="257" t="s">
        <v>28</v>
      </c>
      <c r="E4" s="258"/>
      <c r="F4" s="258"/>
      <c r="G4" s="258"/>
      <c r="H4" s="258"/>
      <c r="I4" s="258"/>
      <c r="J4" s="258"/>
      <c r="K4" s="258"/>
      <c r="L4" s="258"/>
      <c r="M4" s="258"/>
      <c r="N4" s="258"/>
      <c r="O4" s="258"/>
      <c r="P4" s="258"/>
      <c r="Q4" s="258"/>
      <c r="R4" s="258"/>
      <c r="S4" s="259"/>
    </row>
    <row r="5" spans="1:19" ht="42.75" customHeight="1" x14ac:dyDescent="0.35">
      <c r="A5" s="149" t="s">
        <v>140</v>
      </c>
      <c r="B5" s="149"/>
      <c r="C5" s="149"/>
      <c r="D5" s="260" t="s">
        <v>145</v>
      </c>
      <c r="E5" s="261"/>
      <c r="F5" s="261"/>
      <c r="G5" s="261"/>
      <c r="H5" s="261"/>
      <c r="I5" s="261"/>
      <c r="J5" s="261"/>
      <c r="K5" s="261"/>
      <c r="L5" s="262"/>
      <c r="M5" s="263" t="s">
        <v>1</v>
      </c>
      <c r="N5" s="264"/>
      <c r="O5" s="264"/>
      <c r="P5" s="264"/>
      <c r="Q5" s="265"/>
      <c r="R5" s="266" t="s">
        <v>24</v>
      </c>
      <c r="S5" s="267"/>
    </row>
    <row r="6" spans="1:19" x14ac:dyDescent="0.35">
      <c r="A6" s="149" t="s">
        <v>2</v>
      </c>
      <c r="B6" s="149"/>
      <c r="C6" s="146" t="s">
        <v>75</v>
      </c>
      <c r="D6" s="15"/>
      <c r="E6" s="149" t="s">
        <v>3</v>
      </c>
      <c r="F6" s="149"/>
      <c r="G6" s="149" t="s">
        <v>4</v>
      </c>
      <c r="H6" s="149"/>
      <c r="I6" s="149" t="s">
        <v>5</v>
      </c>
      <c r="J6" s="149"/>
      <c r="K6" s="149"/>
      <c r="L6" s="149"/>
      <c r="M6" s="242" t="s">
        <v>6</v>
      </c>
      <c r="N6" s="242"/>
      <c r="O6" s="242"/>
      <c r="P6" s="242"/>
      <c r="Q6" s="242"/>
      <c r="R6" s="242"/>
      <c r="S6" s="242"/>
    </row>
    <row r="7" spans="1:19" x14ac:dyDescent="0.35">
      <c r="A7" s="149"/>
      <c r="B7" s="149"/>
      <c r="C7" s="146"/>
      <c r="D7" s="21" t="s">
        <v>7</v>
      </c>
      <c r="E7" s="268">
        <v>2025</v>
      </c>
      <c r="F7" s="268"/>
      <c r="G7" s="268">
        <v>2031</v>
      </c>
      <c r="H7" s="268"/>
      <c r="I7" s="268">
        <v>2037</v>
      </c>
      <c r="J7" s="268"/>
      <c r="K7" s="268"/>
      <c r="L7" s="268"/>
      <c r="M7" s="244" t="s">
        <v>29</v>
      </c>
      <c r="N7" s="244"/>
      <c r="O7" s="244"/>
      <c r="P7" s="244"/>
      <c r="Q7" s="244"/>
      <c r="R7" s="244"/>
      <c r="S7" s="244"/>
    </row>
    <row r="8" spans="1:19" ht="46.9" customHeight="1" x14ac:dyDescent="0.35">
      <c r="A8" s="149"/>
      <c r="B8" s="149"/>
      <c r="C8" s="146"/>
      <c r="D8" s="21" t="s">
        <v>8</v>
      </c>
      <c r="E8" s="269" t="s">
        <v>30</v>
      </c>
      <c r="F8" s="147"/>
      <c r="G8" s="164" t="s">
        <v>31</v>
      </c>
      <c r="H8" s="147"/>
      <c r="I8" s="164" t="s">
        <v>32</v>
      </c>
      <c r="J8" s="147"/>
      <c r="K8" s="147"/>
      <c r="L8" s="147"/>
      <c r="M8" s="244"/>
      <c r="N8" s="244"/>
      <c r="O8" s="244"/>
      <c r="P8" s="244"/>
      <c r="Q8" s="244"/>
      <c r="R8" s="244"/>
      <c r="S8" s="244"/>
    </row>
    <row r="9" spans="1:19" ht="49.5" customHeight="1" x14ac:dyDescent="0.35">
      <c r="A9" s="149" t="s">
        <v>141</v>
      </c>
      <c r="B9" s="149"/>
      <c r="C9" s="149"/>
      <c r="D9" s="270" t="s">
        <v>168</v>
      </c>
      <c r="E9" s="261"/>
      <c r="F9" s="261"/>
      <c r="G9" s="261"/>
      <c r="H9" s="261"/>
      <c r="I9" s="261"/>
      <c r="J9" s="261"/>
      <c r="K9" s="261"/>
      <c r="L9" s="261"/>
      <c r="M9" s="261"/>
      <c r="N9" s="261"/>
      <c r="O9" s="261"/>
      <c r="P9" s="261"/>
      <c r="Q9" s="261"/>
      <c r="R9" s="261"/>
      <c r="S9" s="262"/>
    </row>
    <row r="10" spans="1:19" ht="32.450000000000003" customHeight="1" x14ac:dyDescent="0.35">
      <c r="A10" s="149" t="s">
        <v>74</v>
      </c>
      <c r="B10" s="149"/>
      <c r="C10" s="146" t="s">
        <v>139</v>
      </c>
      <c r="D10" s="62"/>
      <c r="E10" s="27" t="s">
        <v>3</v>
      </c>
      <c r="F10" s="271" t="s">
        <v>4</v>
      </c>
      <c r="G10" s="267"/>
      <c r="H10" s="271" t="s">
        <v>4</v>
      </c>
      <c r="I10" s="272"/>
      <c r="J10" s="272"/>
      <c r="K10" s="267"/>
      <c r="L10" s="27" t="s">
        <v>9</v>
      </c>
      <c r="M10" s="271" t="s">
        <v>6</v>
      </c>
      <c r="N10" s="272"/>
      <c r="O10" s="272"/>
      <c r="P10" s="272"/>
      <c r="Q10" s="272"/>
      <c r="R10" s="272"/>
      <c r="S10" s="267"/>
    </row>
    <row r="11" spans="1:19" ht="19.899999999999999" customHeight="1" x14ac:dyDescent="0.35">
      <c r="A11" s="149"/>
      <c r="B11" s="149"/>
      <c r="C11" s="146"/>
      <c r="D11" s="62" t="s">
        <v>7</v>
      </c>
      <c r="E11" s="130">
        <v>2025</v>
      </c>
      <c r="F11" s="213">
        <v>2029</v>
      </c>
      <c r="G11" s="213"/>
      <c r="H11" s="213">
        <v>2033</v>
      </c>
      <c r="I11" s="213"/>
      <c r="J11" s="213"/>
      <c r="K11" s="213"/>
      <c r="L11" s="130">
        <v>2037</v>
      </c>
      <c r="M11" s="273"/>
      <c r="N11" s="274"/>
      <c r="O11" s="274"/>
      <c r="P11" s="274"/>
      <c r="Q11" s="274"/>
      <c r="R11" s="274"/>
      <c r="S11" s="275"/>
    </row>
    <row r="12" spans="1:19" ht="55.5" customHeight="1" x14ac:dyDescent="0.35">
      <c r="A12" s="149"/>
      <c r="B12" s="149"/>
      <c r="C12" s="146"/>
      <c r="D12" s="62" t="s">
        <v>8</v>
      </c>
      <c r="E12" s="28" t="s">
        <v>26</v>
      </c>
      <c r="F12" s="279">
        <v>0.02</v>
      </c>
      <c r="G12" s="267"/>
      <c r="H12" s="279">
        <v>0.04</v>
      </c>
      <c r="I12" s="272"/>
      <c r="J12" s="272"/>
      <c r="K12" s="267"/>
      <c r="L12" s="28">
        <v>0.06</v>
      </c>
      <c r="M12" s="276"/>
      <c r="N12" s="277"/>
      <c r="O12" s="277"/>
      <c r="P12" s="277"/>
      <c r="Q12" s="277"/>
      <c r="R12" s="277"/>
      <c r="S12" s="278"/>
    </row>
    <row r="13" spans="1:19" s="29" customFormat="1" ht="16.149999999999999" customHeight="1" x14ac:dyDescent="0.25">
      <c r="A13" s="149" t="s">
        <v>76</v>
      </c>
      <c r="B13" s="149"/>
      <c r="C13" s="324" t="s">
        <v>12</v>
      </c>
      <c r="D13" s="249" t="s">
        <v>13</v>
      </c>
      <c r="E13" s="286" t="s">
        <v>6</v>
      </c>
      <c r="F13" s="248" t="s">
        <v>14</v>
      </c>
      <c r="G13" s="275"/>
      <c r="H13" s="248" t="s">
        <v>15</v>
      </c>
      <c r="I13" s="274"/>
      <c r="J13" s="274"/>
      <c r="K13" s="275"/>
      <c r="L13" s="286" t="s">
        <v>16</v>
      </c>
      <c r="M13" s="297" t="s">
        <v>17</v>
      </c>
      <c r="N13" s="300" t="s">
        <v>18</v>
      </c>
      <c r="O13" s="272"/>
      <c r="P13" s="272"/>
      <c r="Q13" s="272"/>
      <c r="R13" s="272"/>
      <c r="S13" s="267"/>
    </row>
    <row r="14" spans="1:19" s="29" customFormat="1" ht="16.149999999999999" customHeight="1" x14ac:dyDescent="0.25">
      <c r="A14" s="149"/>
      <c r="B14" s="149"/>
      <c r="C14" s="325"/>
      <c r="D14" s="326"/>
      <c r="E14" s="327"/>
      <c r="F14" s="329"/>
      <c r="G14" s="326"/>
      <c r="H14" s="329"/>
      <c r="I14" s="290"/>
      <c r="J14" s="290"/>
      <c r="K14" s="326"/>
      <c r="L14" s="327"/>
      <c r="M14" s="331"/>
      <c r="N14" s="303" t="s">
        <v>65</v>
      </c>
      <c r="O14" s="364"/>
      <c r="P14" s="300" t="s">
        <v>19</v>
      </c>
      <c r="Q14" s="272"/>
      <c r="R14" s="267"/>
      <c r="S14" s="297" t="s">
        <v>20</v>
      </c>
    </row>
    <row r="15" spans="1:19" s="29" customFormat="1" ht="16.149999999999999" customHeight="1" x14ac:dyDescent="0.25">
      <c r="A15" s="149"/>
      <c r="B15" s="149"/>
      <c r="C15" s="325"/>
      <c r="D15" s="278"/>
      <c r="E15" s="328"/>
      <c r="F15" s="276"/>
      <c r="G15" s="278"/>
      <c r="H15" s="276"/>
      <c r="I15" s="277"/>
      <c r="J15" s="277"/>
      <c r="K15" s="278"/>
      <c r="L15" s="328"/>
      <c r="M15" s="332"/>
      <c r="N15" s="30" t="s">
        <v>21</v>
      </c>
      <c r="O15" s="30" t="s">
        <v>22</v>
      </c>
      <c r="P15" s="30" t="s">
        <v>21</v>
      </c>
      <c r="Q15" s="300" t="s">
        <v>23</v>
      </c>
      <c r="R15" s="267"/>
      <c r="S15" s="332"/>
    </row>
    <row r="16" spans="1:19" ht="36" x14ac:dyDescent="0.35">
      <c r="A16" s="6" t="s">
        <v>78</v>
      </c>
      <c r="B16" s="64" t="s">
        <v>265</v>
      </c>
      <c r="C16" s="64" t="s">
        <v>187</v>
      </c>
      <c r="D16" s="125" t="s">
        <v>294</v>
      </c>
      <c r="E16" s="2" t="s">
        <v>66</v>
      </c>
      <c r="F16" s="146" t="s">
        <v>186</v>
      </c>
      <c r="G16" s="146"/>
      <c r="H16" s="146" t="s">
        <v>69</v>
      </c>
      <c r="I16" s="146"/>
      <c r="J16" s="146"/>
      <c r="K16" s="146"/>
      <c r="L16" s="2">
        <v>2026</v>
      </c>
      <c r="M16" s="5">
        <v>3500000</v>
      </c>
      <c r="N16" s="80">
        <f>+M16</f>
        <v>3500000</v>
      </c>
      <c r="O16" s="5"/>
      <c r="P16" s="10"/>
      <c r="Q16" s="330"/>
      <c r="R16" s="306"/>
      <c r="S16" s="5"/>
    </row>
    <row r="17" spans="1:19" ht="54" x14ac:dyDescent="0.35">
      <c r="A17" s="6" t="s">
        <v>79</v>
      </c>
      <c r="B17" s="11" t="s">
        <v>266</v>
      </c>
      <c r="C17" s="4" t="s">
        <v>188</v>
      </c>
      <c r="D17" s="121" t="s">
        <v>295</v>
      </c>
      <c r="E17" s="2" t="s">
        <v>66</v>
      </c>
      <c r="F17" s="146" t="s">
        <v>186</v>
      </c>
      <c r="G17" s="146"/>
      <c r="H17" s="146" t="s">
        <v>69</v>
      </c>
      <c r="I17" s="146"/>
      <c r="J17" s="146"/>
      <c r="K17" s="146"/>
      <c r="L17" s="2">
        <v>2026</v>
      </c>
      <c r="M17" s="5">
        <v>700000</v>
      </c>
      <c r="N17" s="97">
        <f t="shared" ref="N17:N32" si="0">+M17</f>
        <v>700000</v>
      </c>
      <c r="O17" s="5"/>
      <c r="P17" s="5"/>
      <c r="Q17" s="330"/>
      <c r="R17" s="306"/>
      <c r="S17" s="5"/>
    </row>
    <row r="18" spans="1:19" ht="108" customHeight="1" x14ac:dyDescent="0.35">
      <c r="A18" s="6" t="s">
        <v>80</v>
      </c>
      <c r="B18" s="2" t="s">
        <v>267</v>
      </c>
      <c r="C18" s="94" t="s">
        <v>188</v>
      </c>
      <c r="D18" s="121" t="s">
        <v>296</v>
      </c>
      <c r="E18" s="2" t="s">
        <v>66</v>
      </c>
      <c r="F18" s="146" t="s">
        <v>186</v>
      </c>
      <c r="G18" s="146"/>
      <c r="H18" s="146" t="s">
        <v>69</v>
      </c>
      <c r="I18" s="146"/>
      <c r="J18" s="146"/>
      <c r="K18" s="146"/>
      <c r="L18" s="2">
        <v>2026</v>
      </c>
      <c r="M18" s="5">
        <v>800000</v>
      </c>
      <c r="N18" s="97">
        <f t="shared" si="0"/>
        <v>800000</v>
      </c>
      <c r="O18" s="5"/>
      <c r="P18" s="5"/>
      <c r="Q18" s="330"/>
      <c r="R18" s="306"/>
      <c r="S18" s="5"/>
    </row>
    <row r="19" spans="1:19" ht="90" customHeight="1" x14ac:dyDescent="0.35">
      <c r="A19" s="6" t="s">
        <v>81</v>
      </c>
      <c r="B19" s="11" t="s">
        <v>268</v>
      </c>
      <c r="C19" s="94" t="s">
        <v>188</v>
      </c>
      <c r="D19" s="22" t="s">
        <v>297</v>
      </c>
      <c r="E19" s="2" t="s">
        <v>66</v>
      </c>
      <c r="F19" s="146" t="s">
        <v>186</v>
      </c>
      <c r="G19" s="146"/>
      <c r="H19" s="146" t="s">
        <v>69</v>
      </c>
      <c r="I19" s="146"/>
      <c r="J19" s="146"/>
      <c r="K19" s="146"/>
      <c r="L19" s="2">
        <v>2026</v>
      </c>
      <c r="M19" s="5">
        <v>400000</v>
      </c>
      <c r="N19" s="97">
        <f t="shared" si="0"/>
        <v>400000</v>
      </c>
      <c r="O19" s="5"/>
      <c r="P19" s="10"/>
      <c r="Q19" s="330"/>
      <c r="R19" s="306"/>
      <c r="S19" s="5"/>
    </row>
    <row r="20" spans="1:19" ht="126" customHeight="1" x14ac:dyDescent="0.35">
      <c r="A20" s="6" t="s">
        <v>82</v>
      </c>
      <c r="B20" s="2" t="s">
        <v>269</v>
      </c>
      <c r="C20" s="94" t="s">
        <v>188</v>
      </c>
      <c r="D20" s="121" t="s">
        <v>298</v>
      </c>
      <c r="E20" s="2" t="s">
        <v>66</v>
      </c>
      <c r="F20" s="146" t="s">
        <v>186</v>
      </c>
      <c r="G20" s="146"/>
      <c r="H20" s="146" t="s">
        <v>69</v>
      </c>
      <c r="I20" s="146"/>
      <c r="J20" s="146"/>
      <c r="K20" s="146"/>
      <c r="L20" s="2">
        <v>2026</v>
      </c>
      <c r="M20" s="5">
        <v>400000</v>
      </c>
      <c r="N20" s="97">
        <f t="shared" si="0"/>
        <v>400000</v>
      </c>
      <c r="O20" s="5"/>
      <c r="P20" s="5"/>
      <c r="Q20" s="330"/>
      <c r="R20" s="306"/>
      <c r="S20" s="5"/>
    </row>
    <row r="21" spans="1:19" ht="108" customHeight="1" x14ac:dyDescent="0.35">
      <c r="A21" s="6" t="s">
        <v>83</v>
      </c>
      <c r="B21" s="2" t="s">
        <v>184</v>
      </c>
      <c r="C21" s="94" t="s">
        <v>188</v>
      </c>
      <c r="D21" s="121" t="s">
        <v>298</v>
      </c>
      <c r="E21" s="2" t="s">
        <v>66</v>
      </c>
      <c r="F21" s="146" t="s">
        <v>186</v>
      </c>
      <c r="G21" s="146"/>
      <c r="H21" s="146" t="s">
        <v>69</v>
      </c>
      <c r="I21" s="146"/>
      <c r="J21" s="146"/>
      <c r="K21" s="146"/>
      <c r="L21" s="2">
        <v>2026</v>
      </c>
      <c r="M21" s="5">
        <v>500000</v>
      </c>
      <c r="N21" s="97">
        <f t="shared" si="0"/>
        <v>500000</v>
      </c>
      <c r="O21" s="5"/>
      <c r="P21" s="5"/>
      <c r="Q21" s="330"/>
      <c r="R21" s="306"/>
      <c r="S21" s="5"/>
    </row>
    <row r="22" spans="1:19" ht="90" customHeight="1" x14ac:dyDescent="0.35">
      <c r="A22" s="6" t="s">
        <v>84</v>
      </c>
      <c r="B22" s="2" t="s">
        <v>270</v>
      </c>
      <c r="C22" s="94" t="s">
        <v>188</v>
      </c>
      <c r="D22" s="121" t="s">
        <v>299</v>
      </c>
      <c r="E22" s="2" t="s">
        <v>66</v>
      </c>
      <c r="F22" s="146" t="s">
        <v>186</v>
      </c>
      <c r="G22" s="146"/>
      <c r="H22" s="146" t="s">
        <v>69</v>
      </c>
      <c r="I22" s="146"/>
      <c r="J22" s="146"/>
      <c r="K22" s="146"/>
      <c r="L22" s="2">
        <v>2026</v>
      </c>
      <c r="M22" s="5">
        <v>1200000</v>
      </c>
      <c r="N22" s="97">
        <f t="shared" si="0"/>
        <v>1200000</v>
      </c>
      <c r="O22" s="5"/>
      <c r="P22" s="10"/>
      <c r="Q22" s="330"/>
      <c r="R22" s="306"/>
      <c r="S22" s="5"/>
    </row>
    <row r="23" spans="1:19" ht="108" customHeight="1" x14ac:dyDescent="0.35">
      <c r="A23" s="6" t="s">
        <v>85</v>
      </c>
      <c r="B23" s="95" t="s">
        <v>271</v>
      </c>
      <c r="C23" s="94" t="s">
        <v>188</v>
      </c>
      <c r="D23" s="121" t="s">
        <v>300</v>
      </c>
      <c r="E23" s="2" t="s">
        <v>66</v>
      </c>
      <c r="F23" s="146" t="s">
        <v>186</v>
      </c>
      <c r="G23" s="146"/>
      <c r="H23" s="146" t="s">
        <v>69</v>
      </c>
      <c r="I23" s="146"/>
      <c r="J23" s="146"/>
      <c r="K23" s="146"/>
      <c r="L23" s="2">
        <v>2026</v>
      </c>
      <c r="M23" s="5">
        <v>2000000</v>
      </c>
      <c r="N23" s="97">
        <f t="shared" si="0"/>
        <v>2000000</v>
      </c>
      <c r="O23" s="5"/>
      <c r="P23" s="10"/>
      <c r="Q23" s="330"/>
      <c r="R23" s="306"/>
      <c r="S23" s="5"/>
    </row>
    <row r="24" spans="1:19" ht="54" customHeight="1" x14ac:dyDescent="0.35">
      <c r="A24" s="6" t="s">
        <v>86</v>
      </c>
      <c r="B24" s="11" t="s">
        <v>272</v>
      </c>
      <c r="C24" s="94" t="s">
        <v>188</v>
      </c>
      <c r="D24" s="121" t="s">
        <v>301</v>
      </c>
      <c r="E24" s="2" t="s">
        <v>66</v>
      </c>
      <c r="F24" s="146" t="s">
        <v>186</v>
      </c>
      <c r="G24" s="146"/>
      <c r="H24" s="146" t="s">
        <v>69</v>
      </c>
      <c r="I24" s="146"/>
      <c r="J24" s="146"/>
      <c r="K24" s="146"/>
      <c r="L24" s="2">
        <v>2026</v>
      </c>
      <c r="M24" s="5">
        <v>1800000</v>
      </c>
      <c r="N24" s="97">
        <f t="shared" si="0"/>
        <v>1800000</v>
      </c>
      <c r="O24" s="5"/>
      <c r="P24" s="5"/>
      <c r="Q24" s="330"/>
      <c r="R24" s="306"/>
      <c r="S24" s="5"/>
    </row>
    <row r="25" spans="1:19" ht="108" customHeight="1" x14ac:dyDescent="0.35">
      <c r="A25" s="6" t="s">
        <v>87</v>
      </c>
      <c r="B25" s="95" t="s">
        <v>273</v>
      </c>
      <c r="C25" s="94" t="s">
        <v>68</v>
      </c>
      <c r="D25" s="121" t="s">
        <v>302</v>
      </c>
      <c r="E25" s="2" t="s">
        <v>66</v>
      </c>
      <c r="F25" s="146" t="s">
        <v>186</v>
      </c>
      <c r="G25" s="146"/>
      <c r="H25" s="146" t="s">
        <v>69</v>
      </c>
      <c r="I25" s="146"/>
      <c r="J25" s="146"/>
      <c r="K25" s="146"/>
      <c r="L25" s="2" t="s">
        <v>276</v>
      </c>
      <c r="M25" s="5">
        <v>3700000</v>
      </c>
      <c r="N25" s="97">
        <f t="shared" si="0"/>
        <v>3700000</v>
      </c>
      <c r="O25" s="5"/>
      <c r="P25" s="5"/>
      <c r="Q25" s="330"/>
      <c r="R25" s="306"/>
      <c r="S25" s="5"/>
    </row>
    <row r="26" spans="1:19" ht="36" x14ac:dyDescent="0.35">
      <c r="A26" s="6" t="s">
        <v>88</v>
      </c>
      <c r="B26" s="95" t="s">
        <v>274</v>
      </c>
      <c r="C26" s="64" t="s">
        <v>187</v>
      </c>
      <c r="D26" s="121" t="s">
        <v>303</v>
      </c>
      <c r="E26" s="2" t="s">
        <v>66</v>
      </c>
      <c r="F26" s="146" t="s">
        <v>186</v>
      </c>
      <c r="G26" s="146"/>
      <c r="H26" s="146" t="s">
        <v>69</v>
      </c>
      <c r="I26" s="146"/>
      <c r="J26" s="146"/>
      <c r="K26" s="146"/>
      <c r="L26" s="2">
        <v>2028</v>
      </c>
      <c r="M26" s="5">
        <v>4000000</v>
      </c>
      <c r="N26" s="97">
        <f t="shared" si="0"/>
        <v>4000000</v>
      </c>
      <c r="O26" s="5"/>
      <c r="P26" s="10"/>
      <c r="Q26" s="330"/>
      <c r="R26" s="306"/>
      <c r="S26" s="5"/>
    </row>
    <row r="27" spans="1:19" ht="36" customHeight="1" x14ac:dyDescent="0.35">
      <c r="A27" s="6" t="s">
        <v>89</v>
      </c>
      <c r="B27" s="95" t="s">
        <v>275</v>
      </c>
      <c r="C27" s="94" t="s">
        <v>68</v>
      </c>
      <c r="D27" s="121" t="s">
        <v>304</v>
      </c>
      <c r="E27" s="2" t="s">
        <v>66</v>
      </c>
      <c r="F27" s="146" t="s">
        <v>186</v>
      </c>
      <c r="G27" s="146"/>
      <c r="H27" s="146"/>
      <c r="I27" s="146"/>
      <c r="J27" s="146"/>
      <c r="K27" s="146"/>
      <c r="L27" s="2" t="s">
        <v>251</v>
      </c>
      <c r="M27" s="5">
        <v>3600000</v>
      </c>
      <c r="N27" s="97">
        <f t="shared" si="0"/>
        <v>3600000</v>
      </c>
      <c r="O27" s="5"/>
      <c r="P27" s="5"/>
      <c r="Q27" s="330"/>
      <c r="R27" s="306"/>
      <c r="S27" s="5"/>
    </row>
    <row r="28" spans="1:19" ht="36" customHeight="1" x14ac:dyDescent="0.35">
      <c r="A28" s="6" t="s">
        <v>90</v>
      </c>
      <c r="B28" s="95" t="s">
        <v>185</v>
      </c>
      <c r="C28" s="94" t="s">
        <v>68</v>
      </c>
      <c r="D28" s="121" t="s">
        <v>305</v>
      </c>
      <c r="E28" s="2" t="s">
        <v>66</v>
      </c>
      <c r="F28" s="146" t="s">
        <v>186</v>
      </c>
      <c r="G28" s="146"/>
      <c r="H28" s="146"/>
      <c r="I28" s="146"/>
      <c r="J28" s="146"/>
      <c r="K28" s="146"/>
      <c r="L28" s="2">
        <v>2026</v>
      </c>
      <c r="M28" s="5">
        <v>1200000</v>
      </c>
      <c r="N28" s="97">
        <f t="shared" si="0"/>
        <v>1200000</v>
      </c>
      <c r="O28" s="5"/>
      <c r="P28" s="5"/>
      <c r="Q28" s="330"/>
      <c r="R28" s="306"/>
      <c r="S28" s="5"/>
    </row>
    <row r="29" spans="1:19" ht="36" customHeight="1" x14ac:dyDescent="0.35">
      <c r="A29" s="6" t="s">
        <v>91</v>
      </c>
      <c r="B29" s="95" t="s">
        <v>277</v>
      </c>
      <c r="C29" s="94" t="s">
        <v>68</v>
      </c>
      <c r="D29" s="121" t="s">
        <v>306</v>
      </c>
      <c r="E29" s="2" t="s">
        <v>66</v>
      </c>
      <c r="F29" s="146" t="s">
        <v>186</v>
      </c>
      <c r="G29" s="146"/>
      <c r="H29" s="146"/>
      <c r="I29" s="146"/>
      <c r="J29" s="146"/>
      <c r="K29" s="146"/>
      <c r="L29" s="2">
        <v>2028</v>
      </c>
      <c r="M29" s="5">
        <v>3000000</v>
      </c>
      <c r="N29" s="97">
        <f t="shared" si="0"/>
        <v>3000000</v>
      </c>
      <c r="O29" s="5"/>
      <c r="P29" s="5"/>
      <c r="Q29" s="330"/>
      <c r="R29" s="306"/>
      <c r="S29" s="5"/>
    </row>
    <row r="30" spans="1:19" ht="36" customHeight="1" x14ac:dyDescent="0.35">
      <c r="A30" s="6" t="s">
        <v>92</v>
      </c>
      <c r="B30" s="95" t="s">
        <v>278</v>
      </c>
      <c r="C30" s="94" t="s">
        <v>68</v>
      </c>
      <c r="D30" s="121" t="s">
        <v>307</v>
      </c>
      <c r="E30" s="2" t="s">
        <v>66</v>
      </c>
      <c r="F30" s="146" t="s">
        <v>186</v>
      </c>
      <c r="G30" s="146"/>
      <c r="H30" s="146"/>
      <c r="I30" s="146"/>
      <c r="J30" s="146"/>
      <c r="K30" s="146"/>
      <c r="L30" s="2">
        <v>2028</v>
      </c>
      <c r="M30" s="5">
        <v>2000000</v>
      </c>
      <c r="N30" s="97">
        <f t="shared" si="0"/>
        <v>2000000</v>
      </c>
      <c r="O30" s="5"/>
      <c r="P30" s="5"/>
      <c r="Q30" s="330"/>
      <c r="R30" s="306"/>
      <c r="S30" s="5"/>
    </row>
    <row r="31" spans="1:19" ht="18" customHeight="1" x14ac:dyDescent="0.35">
      <c r="A31" s="6" t="s">
        <v>93</v>
      </c>
      <c r="B31" s="95" t="s">
        <v>279</v>
      </c>
      <c r="C31" s="94" t="s">
        <v>68</v>
      </c>
      <c r="D31" s="121" t="s">
        <v>294</v>
      </c>
      <c r="E31" s="2" t="s">
        <v>66</v>
      </c>
      <c r="F31" s="146" t="s">
        <v>186</v>
      </c>
      <c r="G31" s="146"/>
      <c r="H31" s="146"/>
      <c r="I31" s="146"/>
      <c r="J31" s="146"/>
      <c r="K31" s="146"/>
      <c r="L31" s="2">
        <v>2028</v>
      </c>
      <c r="M31" s="5">
        <v>4000000</v>
      </c>
      <c r="N31" s="97">
        <f t="shared" si="0"/>
        <v>4000000</v>
      </c>
      <c r="O31" s="5"/>
      <c r="P31" s="5"/>
      <c r="Q31" s="330"/>
      <c r="R31" s="306"/>
      <c r="S31" s="5"/>
    </row>
    <row r="32" spans="1:19" ht="64.5" customHeight="1" x14ac:dyDescent="0.35">
      <c r="A32" s="6" t="s">
        <v>94</v>
      </c>
      <c r="B32" s="95" t="s">
        <v>280</v>
      </c>
      <c r="C32" s="94" t="s">
        <v>68</v>
      </c>
      <c r="D32" s="121" t="s">
        <v>308</v>
      </c>
      <c r="E32" s="2" t="s">
        <v>66</v>
      </c>
      <c r="F32" s="146" t="s">
        <v>186</v>
      </c>
      <c r="G32" s="146"/>
      <c r="H32" s="146"/>
      <c r="I32" s="146"/>
      <c r="J32" s="146"/>
      <c r="K32" s="146"/>
      <c r="L32" s="2">
        <v>2028</v>
      </c>
      <c r="M32" s="5">
        <v>2000000</v>
      </c>
      <c r="N32" s="97">
        <f t="shared" si="0"/>
        <v>2000000</v>
      </c>
      <c r="O32" s="5"/>
      <c r="P32" s="5"/>
      <c r="Q32" s="330"/>
      <c r="R32" s="306"/>
      <c r="S32" s="5"/>
    </row>
    <row r="33" spans="1:49" ht="64.5" customHeight="1" x14ac:dyDescent="0.35">
      <c r="A33" s="123" t="s">
        <v>95</v>
      </c>
      <c r="B33" s="118" t="s">
        <v>309</v>
      </c>
      <c r="C33" s="119" t="s">
        <v>68</v>
      </c>
      <c r="D33" s="118" t="s">
        <v>304</v>
      </c>
      <c r="E33" s="118" t="s">
        <v>66</v>
      </c>
      <c r="F33" s="146" t="s">
        <v>186</v>
      </c>
      <c r="G33" s="146"/>
      <c r="H33" s="147"/>
      <c r="I33" s="147"/>
      <c r="J33" s="147"/>
      <c r="K33" s="147"/>
      <c r="L33" s="118">
        <v>2026</v>
      </c>
      <c r="M33" s="120">
        <v>5500000</v>
      </c>
      <c r="N33" s="120">
        <v>0</v>
      </c>
      <c r="O33" s="120"/>
      <c r="P33" s="120"/>
      <c r="Q33" s="148" t="s">
        <v>310</v>
      </c>
      <c r="R33" s="148"/>
      <c r="S33" s="120">
        <v>5500000</v>
      </c>
    </row>
    <row r="34" spans="1:49" ht="64.5" customHeight="1" x14ac:dyDescent="0.35">
      <c r="A34" s="123" t="s">
        <v>96</v>
      </c>
      <c r="B34" s="118" t="s">
        <v>311</v>
      </c>
      <c r="C34" s="119" t="s">
        <v>68</v>
      </c>
      <c r="D34" s="118" t="s">
        <v>306</v>
      </c>
      <c r="E34" s="118" t="s">
        <v>66</v>
      </c>
      <c r="F34" s="146" t="s">
        <v>186</v>
      </c>
      <c r="G34" s="146"/>
      <c r="H34" s="147"/>
      <c r="I34" s="147"/>
      <c r="J34" s="147"/>
      <c r="K34" s="147"/>
      <c r="L34" s="118">
        <v>2027</v>
      </c>
      <c r="M34" s="120">
        <v>5000000</v>
      </c>
      <c r="N34" s="120">
        <v>0</v>
      </c>
      <c r="O34" s="120"/>
      <c r="P34" s="120"/>
      <c r="Q34" s="148" t="s">
        <v>310</v>
      </c>
      <c r="R34" s="148"/>
      <c r="S34" s="120">
        <v>5000000</v>
      </c>
    </row>
    <row r="35" spans="1:49" ht="64.5" customHeight="1" x14ac:dyDescent="0.35">
      <c r="A35" s="123" t="s">
        <v>97</v>
      </c>
      <c r="B35" s="118" t="s">
        <v>312</v>
      </c>
      <c r="C35" s="119" t="s">
        <v>68</v>
      </c>
      <c r="D35" s="118" t="s">
        <v>313</v>
      </c>
      <c r="E35" s="118" t="s">
        <v>66</v>
      </c>
      <c r="F35" s="146" t="s">
        <v>186</v>
      </c>
      <c r="G35" s="146"/>
      <c r="H35" s="147"/>
      <c r="I35" s="147"/>
      <c r="J35" s="147"/>
      <c r="K35" s="147"/>
      <c r="L35" s="118" t="s">
        <v>189</v>
      </c>
      <c r="M35" s="120">
        <v>20000000</v>
      </c>
      <c r="N35" s="120"/>
      <c r="O35" s="120"/>
      <c r="P35" s="120"/>
      <c r="Q35" s="148" t="s">
        <v>310</v>
      </c>
      <c r="R35" s="148"/>
      <c r="S35" s="120">
        <v>20000000</v>
      </c>
    </row>
    <row r="36" spans="1:49" s="23" customFormat="1" ht="25.9" customHeight="1" x14ac:dyDescent="0.25">
      <c r="A36" s="34"/>
      <c r="B36" s="34"/>
      <c r="C36" s="94"/>
      <c r="D36" s="35"/>
      <c r="E36" s="36"/>
      <c r="F36" s="36"/>
      <c r="G36" s="37"/>
      <c r="H36" s="38"/>
      <c r="I36" s="37"/>
      <c r="J36" s="37"/>
      <c r="K36" s="37"/>
      <c r="L36" s="39"/>
      <c r="M36" s="48">
        <f>SUM(M16:M35)</f>
        <v>65300000</v>
      </c>
      <c r="N36" s="48">
        <f>SUM(N16:N34)</f>
        <v>34800000</v>
      </c>
      <c r="O36" s="48">
        <f>SUM(O16:O33)</f>
        <v>0</v>
      </c>
      <c r="P36" s="48">
        <f>SUM(P16:P33)</f>
        <v>0</v>
      </c>
      <c r="Q36" s="48">
        <f>SUM(Q16:Q33)</f>
        <v>0</v>
      </c>
      <c r="R36" s="48">
        <f>SUM(R16:R33)</f>
        <v>0</v>
      </c>
      <c r="S36" s="48">
        <f>SUM(S16:S35)</f>
        <v>30500000</v>
      </c>
    </row>
    <row r="37" spans="1:49" s="23" customFormat="1" ht="24" customHeight="1" x14ac:dyDescent="0.25">
      <c r="A37" s="350" t="s">
        <v>169</v>
      </c>
      <c r="B37" s="362"/>
      <c r="C37" s="363"/>
      <c r="D37" s="292" t="s">
        <v>170</v>
      </c>
      <c r="E37" s="293"/>
      <c r="F37" s="293"/>
      <c r="G37" s="293"/>
      <c r="H37" s="293"/>
      <c r="I37" s="293"/>
      <c r="J37" s="293"/>
      <c r="K37" s="293"/>
      <c r="L37" s="293"/>
      <c r="M37" s="293"/>
      <c r="N37" s="293"/>
      <c r="O37" s="293"/>
      <c r="P37" s="293"/>
      <c r="Q37" s="293"/>
      <c r="R37" s="293"/>
      <c r="S37" s="294"/>
    </row>
    <row r="38" spans="1:49" s="23" customFormat="1" ht="32.450000000000003" customHeight="1" x14ac:dyDescent="0.25">
      <c r="A38" s="365" t="s">
        <v>43</v>
      </c>
      <c r="B38" s="366"/>
      <c r="C38" s="280" t="s">
        <v>33</v>
      </c>
      <c r="D38" s="27"/>
      <c r="E38" s="27" t="s">
        <v>3</v>
      </c>
      <c r="F38" s="271" t="s">
        <v>4</v>
      </c>
      <c r="G38" s="267"/>
      <c r="H38" s="271" t="s">
        <v>4</v>
      </c>
      <c r="I38" s="272"/>
      <c r="J38" s="272"/>
      <c r="K38" s="267"/>
      <c r="L38" s="27" t="s">
        <v>9</v>
      </c>
      <c r="M38" s="271" t="s">
        <v>6</v>
      </c>
      <c r="N38" s="272"/>
      <c r="O38" s="272"/>
      <c r="P38" s="272"/>
      <c r="Q38" s="272"/>
      <c r="R38" s="272"/>
      <c r="S38" s="267"/>
    </row>
    <row r="39" spans="1:49" s="23" customFormat="1" x14ac:dyDescent="0.25">
      <c r="A39" s="365"/>
      <c r="B39" s="366"/>
      <c r="C39" s="281"/>
      <c r="D39" s="27" t="s">
        <v>7</v>
      </c>
      <c r="E39" s="130">
        <v>2025</v>
      </c>
      <c r="F39" s="213">
        <v>2029</v>
      </c>
      <c r="G39" s="213"/>
      <c r="H39" s="213">
        <v>2033</v>
      </c>
      <c r="I39" s="213"/>
      <c r="J39" s="213"/>
      <c r="K39" s="213"/>
      <c r="L39" s="130">
        <v>2037</v>
      </c>
      <c r="M39" s="273"/>
      <c r="N39" s="274"/>
      <c r="O39" s="274"/>
      <c r="P39" s="274"/>
      <c r="Q39" s="274"/>
      <c r="R39" s="274"/>
      <c r="S39" s="275"/>
      <c r="AV39" s="23" t="s">
        <v>71</v>
      </c>
      <c r="AW39" s="23" t="s">
        <v>72</v>
      </c>
    </row>
    <row r="40" spans="1:49" s="23" customFormat="1" x14ac:dyDescent="0.25">
      <c r="A40" s="365"/>
      <c r="B40" s="366"/>
      <c r="C40" s="282"/>
      <c r="D40" s="27" t="s">
        <v>8</v>
      </c>
      <c r="E40" s="28">
        <v>0.5</v>
      </c>
      <c r="F40" s="279">
        <v>0.7</v>
      </c>
      <c r="G40" s="267"/>
      <c r="H40" s="279">
        <v>0.8</v>
      </c>
      <c r="I40" s="272"/>
      <c r="J40" s="272"/>
      <c r="K40" s="267"/>
      <c r="L40" s="28">
        <v>1</v>
      </c>
      <c r="M40" s="276"/>
      <c r="N40" s="277"/>
      <c r="O40" s="277"/>
      <c r="P40" s="277"/>
      <c r="Q40" s="277"/>
      <c r="R40" s="277"/>
      <c r="S40" s="278"/>
    </row>
    <row r="41" spans="1:49" s="29" customFormat="1" x14ac:dyDescent="0.25">
      <c r="A41" s="367" t="s">
        <v>76</v>
      </c>
      <c r="B41" s="326"/>
      <c r="C41" s="283" t="s">
        <v>12</v>
      </c>
      <c r="D41" s="286" t="s">
        <v>13</v>
      </c>
      <c r="E41" s="286" t="s">
        <v>6</v>
      </c>
      <c r="F41" s="248" t="s">
        <v>14</v>
      </c>
      <c r="G41" s="249"/>
      <c r="H41" s="248" t="s">
        <v>15</v>
      </c>
      <c r="I41" s="289"/>
      <c r="J41" s="289"/>
      <c r="K41" s="249"/>
      <c r="L41" s="286" t="s">
        <v>16</v>
      </c>
      <c r="M41" s="297" t="s">
        <v>17</v>
      </c>
      <c r="N41" s="300" t="s">
        <v>18</v>
      </c>
      <c r="O41" s="301"/>
      <c r="P41" s="301"/>
      <c r="Q41" s="301"/>
      <c r="R41" s="301"/>
      <c r="S41" s="302"/>
    </row>
    <row r="42" spans="1:49" s="29" customFormat="1" x14ac:dyDescent="0.25">
      <c r="A42" s="367"/>
      <c r="B42" s="326"/>
      <c r="C42" s="284"/>
      <c r="D42" s="287"/>
      <c r="E42" s="287"/>
      <c r="F42" s="250"/>
      <c r="G42" s="251"/>
      <c r="H42" s="250"/>
      <c r="I42" s="290"/>
      <c r="J42" s="290"/>
      <c r="K42" s="251"/>
      <c r="L42" s="287"/>
      <c r="M42" s="298"/>
      <c r="N42" s="303" t="s">
        <v>65</v>
      </c>
      <c r="O42" s="304"/>
      <c r="P42" s="300" t="s">
        <v>19</v>
      </c>
      <c r="Q42" s="301"/>
      <c r="R42" s="302"/>
      <c r="S42" s="297" t="s">
        <v>20</v>
      </c>
    </row>
    <row r="43" spans="1:49" s="29" customFormat="1" x14ac:dyDescent="0.25">
      <c r="A43" s="368"/>
      <c r="B43" s="369"/>
      <c r="C43" s="285"/>
      <c r="D43" s="288"/>
      <c r="E43" s="288"/>
      <c r="F43" s="252"/>
      <c r="G43" s="253"/>
      <c r="H43" s="252"/>
      <c r="I43" s="291"/>
      <c r="J43" s="291"/>
      <c r="K43" s="253"/>
      <c r="L43" s="288"/>
      <c r="M43" s="299"/>
      <c r="N43" s="30" t="s">
        <v>21</v>
      </c>
      <c r="O43" s="30" t="s">
        <v>22</v>
      </c>
      <c r="P43" s="30" t="s">
        <v>21</v>
      </c>
      <c r="Q43" s="300" t="s">
        <v>23</v>
      </c>
      <c r="R43" s="302"/>
      <c r="S43" s="299"/>
    </row>
    <row r="44" spans="1:49" s="23" customFormat="1" ht="54" x14ac:dyDescent="0.25">
      <c r="A44" s="6" t="s">
        <v>98</v>
      </c>
      <c r="B44" s="6" t="s">
        <v>190</v>
      </c>
      <c r="C44" s="2" t="s">
        <v>191</v>
      </c>
      <c r="D44" s="2" t="s">
        <v>35</v>
      </c>
      <c r="E44" s="2" t="s">
        <v>66</v>
      </c>
      <c r="F44" s="146" t="s">
        <v>186</v>
      </c>
      <c r="G44" s="146"/>
      <c r="H44" s="233"/>
      <c r="I44" s="234"/>
      <c r="J44" s="234"/>
      <c r="K44" s="309"/>
      <c r="L44" s="2" t="s">
        <v>251</v>
      </c>
      <c r="M44" s="31">
        <v>1600000</v>
      </c>
      <c r="N44" s="31">
        <f>+M44</f>
        <v>1600000</v>
      </c>
      <c r="O44" s="5"/>
      <c r="P44" s="5"/>
      <c r="Q44" s="305"/>
      <c r="R44" s="306"/>
      <c r="S44" s="5"/>
    </row>
    <row r="45" spans="1:49" s="23" customFormat="1" ht="90" customHeight="1" x14ac:dyDescent="0.25">
      <c r="A45" s="6" t="s">
        <v>99</v>
      </c>
      <c r="B45" s="11" t="s">
        <v>192</v>
      </c>
      <c r="C45" s="2" t="s">
        <v>193</v>
      </c>
      <c r="D45" s="2" t="s">
        <v>194</v>
      </c>
      <c r="E45" s="2" t="s">
        <v>66</v>
      </c>
      <c r="F45" s="146" t="s">
        <v>186</v>
      </c>
      <c r="G45" s="146"/>
      <c r="H45" s="233"/>
      <c r="I45" s="234"/>
      <c r="J45" s="234"/>
      <c r="K45" s="309"/>
      <c r="L45" s="2" t="s">
        <v>251</v>
      </c>
      <c r="M45" s="14">
        <v>1600000</v>
      </c>
      <c r="N45" s="31">
        <f t="shared" ref="N45:N50" si="1">+M45</f>
        <v>1600000</v>
      </c>
      <c r="O45" s="5"/>
      <c r="P45" s="5"/>
      <c r="Q45" s="305"/>
      <c r="R45" s="306"/>
      <c r="S45" s="5"/>
    </row>
    <row r="46" spans="1:49" s="23" customFormat="1" ht="90" customHeight="1" x14ac:dyDescent="0.25">
      <c r="A46" s="123" t="s">
        <v>100</v>
      </c>
      <c r="B46" s="11" t="s">
        <v>195</v>
      </c>
      <c r="C46" s="2" t="s">
        <v>196</v>
      </c>
      <c r="D46" s="2" t="s">
        <v>73</v>
      </c>
      <c r="E46" s="2" t="s">
        <v>66</v>
      </c>
      <c r="F46" s="146" t="s">
        <v>186</v>
      </c>
      <c r="G46" s="146"/>
      <c r="H46" s="233"/>
      <c r="I46" s="234"/>
      <c r="J46" s="234"/>
      <c r="K46" s="309"/>
      <c r="L46" s="2">
        <v>2026</v>
      </c>
      <c r="M46" s="14">
        <v>350000</v>
      </c>
      <c r="N46" s="31">
        <f t="shared" si="1"/>
        <v>350000</v>
      </c>
      <c r="O46" s="5"/>
      <c r="P46" s="5"/>
      <c r="Q46" s="305"/>
      <c r="R46" s="306"/>
      <c r="S46" s="5"/>
    </row>
    <row r="47" spans="1:49" s="23" customFormat="1" ht="72" x14ac:dyDescent="0.25">
      <c r="A47" s="123" t="s">
        <v>101</v>
      </c>
      <c r="B47" s="11" t="s">
        <v>197</v>
      </c>
      <c r="C47" s="95" t="s">
        <v>196</v>
      </c>
      <c r="D47" s="95" t="s">
        <v>73</v>
      </c>
      <c r="E47" s="2" t="s">
        <v>66</v>
      </c>
      <c r="F47" s="146" t="s">
        <v>186</v>
      </c>
      <c r="G47" s="146"/>
      <c r="H47" s="233"/>
      <c r="I47" s="234"/>
      <c r="J47" s="234"/>
      <c r="K47" s="309"/>
      <c r="L47" s="2">
        <v>2026</v>
      </c>
      <c r="M47" s="32">
        <v>500000</v>
      </c>
      <c r="N47" s="31">
        <f t="shared" si="1"/>
        <v>500000</v>
      </c>
      <c r="O47" s="5"/>
      <c r="P47" s="5"/>
      <c r="Q47" s="305"/>
      <c r="R47" s="306"/>
      <c r="S47" s="5"/>
    </row>
    <row r="48" spans="1:49" s="23" customFormat="1" ht="72" x14ac:dyDescent="0.25">
      <c r="A48" s="123" t="s">
        <v>102</v>
      </c>
      <c r="B48" s="40" t="s">
        <v>198</v>
      </c>
      <c r="C48" s="95" t="s">
        <v>199</v>
      </c>
      <c r="D48" s="95" t="s">
        <v>35</v>
      </c>
      <c r="E48" s="2" t="s">
        <v>66</v>
      </c>
      <c r="F48" s="146" t="s">
        <v>186</v>
      </c>
      <c r="G48" s="146"/>
      <c r="H48" s="146"/>
      <c r="I48" s="146"/>
      <c r="J48" s="146"/>
      <c r="K48" s="146"/>
      <c r="L48" s="2">
        <v>2026</v>
      </c>
      <c r="M48" s="41">
        <v>600000</v>
      </c>
      <c r="N48" s="31">
        <f t="shared" si="1"/>
        <v>600000</v>
      </c>
      <c r="O48" s="5"/>
      <c r="P48" s="5"/>
      <c r="Q48" s="305"/>
      <c r="R48" s="306"/>
      <c r="S48" s="5"/>
    </row>
    <row r="49" spans="1:19" s="23" customFormat="1" ht="36" x14ac:dyDescent="0.25">
      <c r="A49" s="123" t="s">
        <v>103</v>
      </c>
      <c r="B49" s="40" t="s">
        <v>202</v>
      </c>
      <c r="C49" s="42" t="s">
        <v>201</v>
      </c>
      <c r="D49" s="95" t="s">
        <v>35</v>
      </c>
      <c r="E49" s="95" t="s">
        <v>66</v>
      </c>
      <c r="F49" s="146" t="s">
        <v>186</v>
      </c>
      <c r="G49" s="146"/>
      <c r="H49" s="146"/>
      <c r="I49" s="146"/>
      <c r="J49" s="146"/>
      <c r="K49" s="146"/>
      <c r="L49" s="95">
        <v>2028</v>
      </c>
      <c r="M49" s="41">
        <v>1000000</v>
      </c>
      <c r="N49" s="31">
        <f t="shared" si="1"/>
        <v>1000000</v>
      </c>
      <c r="O49" s="5"/>
      <c r="P49" s="5"/>
      <c r="Q49" s="305"/>
      <c r="R49" s="306"/>
      <c r="S49" s="5"/>
    </row>
    <row r="50" spans="1:19" s="23" customFormat="1" ht="72" customHeight="1" x14ac:dyDescent="0.25">
      <c r="A50" s="123" t="s">
        <v>104</v>
      </c>
      <c r="B50" s="40" t="s">
        <v>242</v>
      </c>
      <c r="C50" s="102" t="s">
        <v>193</v>
      </c>
      <c r="D50" s="102" t="s">
        <v>35</v>
      </c>
      <c r="E50" s="102" t="s">
        <v>66</v>
      </c>
      <c r="F50" s="146" t="s">
        <v>186</v>
      </c>
      <c r="G50" s="146"/>
      <c r="H50" s="146"/>
      <c r="I50" s="146"/>
      <c r="J50" s="146"/>
      <c r="K50" s="146"/>
      <c r="L50" s="102">
        <v>2028</v>
      </c>
      <c r="M50" s="41">
        <v>2000000</v>
      </c>
      <c r="N50" s="31">
        <f t="shared" si="1"/>
        <v>2000000</v>
      </c>
      <c r="O50" s="99"/>
      <c r="P50" s="19"/>
      <c r="Q50" s="105"/>
      <c r="R50" s="106"/>
      <c r="S50" s="99"/>
    </row>
    <row r="51" spans="1:19" s="23" customFormat="1" ht="72" customHeight="1" x14ac:dyDescent="0.25">
      <c r="A51" s="123" t="s">
        <v>105</v>
      </c>
      <c r="B51" s="40" t="s">
        <v>314</v>
      </c>
      <c r="C51" s="118" t="s">
        <v>315</v>
      </c>
      <c r="D51" s="118" t="s">
        <v>200</v>
      </c>
      <c r="E51" s="118" t="s">
        <v>66</v>
      </c>
      <c r="F51" s="146" t="s">
        <v>186</v>
      </c>
      <c r="G51" s="146"/>
      <c r="H51" s="146"/>
      <c r="I51" s="146"/>
      <c r="J51" s="146"/>
      <c r="K51" s="146"/>
      <c r="L51" s="118">
        <v>2026</v>
      </c>
      <c r="M51" s="41">
        <v>20000000</v>
      </c>
      <c r="N51" s="31"/>
      <c r="O51" s="120"/>
      <c r="P51" s="19"/>
      <c r="Q51" s="307" t="s">
        <v>316</v>
      </c>
      <c r="R51" s="308"/>
      <c r="S51" s="120">
        <v>20000000</v>
      </c>
    </row>
    <row r="52" spans="1:19" s="23" customFormat="1" ht="18" customHeight="1" x14ac:dyDescent="0.25">
      <c r="A52" s="49"/>
      <c r="B52" s="49"/>
      <c r="C52" s="49"/>
      <c r="D52" s="50"/>
      <c r="E52" s="50"/>
      <c r="F52" s="295"/>
      <c r="G52" s="296"/>
      <c r="H52" s="295"/>
      <c r="I52" s="310"/>
      <c r="J52" s="310"/>
      <c r="K52" s="296"/>
      <c r="L52" s="50"/>
      <c r="M52" s="51">
        <f>SUM(M44:M51)</f>
        <v>27650000</v>
      </c>
      <c r="N52" s="100">
        <f>SUM(N44:N51)</f>
        <v>7650000</v>
      </c>
      <c r="O52" s="51">
        <f>SUM(O44:O49)</f>
        <v>0</v>
      </c>
      <c r="P52" s="51">
        <f>SUM(P44:P49)</f>
        <v>0</v>
      </c>
      <c r="Q52" s="333">
        <f>SUM(Q44:Q49)</f>
        <v>0</v>
      </c>
      <c r="R52" s="333">
        <f>SUM(R44:R49)</f>
        <v>0</v>
      </c>
      <c r="S52" s="122">
        <f>SUM(S44:S51)</f>
        <v>20000000</v>
      </c>
    </row>
    <row r="53" spans="1:19" s="23" customFormat="1" ht="36.6" customHeight="1" x14ac:dyDescent="0.25">
      <c r="A53" s="350" t="s">
        <v>147</v>
      </c>
      <c r="B53" s="362"/>
      <c r="C53" s="363"/>
      <c r="D53" s="292" t="s">
        <v>146</v>
      </c>
      <c r="E53" s="293"/>
      <c r="F53" s="293"/>
      <c r="G53" s="293"/>
      <c r="H53" s="293"/>
      <c r="I53" s="293"/>
      <c r="J53" s="293"/>
      <c r="K53" s="293"/>
      <c r="L53" s="293"/>
      <c r="M53" s="293"/>
      <c r="N53" s="293"/>
      <c r="O53" s="293"/>
      <c r="P53" s="293"/>
      <c r="Q53" s="293"/>
      <c r="R53" s="293"/>
      <c r="S53" s="294"/>
    </row>
    <row r="54" spans="1:19" s="29" customFormat="1" ht="16.149999999999999" customHeight="1" x14ac:dyDescent="0.25">
      <c r="A54" s="370" t="s">
        <v>76</v>
      </c>
      <c r="B54" s="371"/>
      <c r="C54" s="283" t="s">
        <v>12</v>
      </c>
      <c r="D54" s="286" t="s">
        <v>13</v>
      </c>
      <c r="E54" s="286" t="s">
        <v>6</v>
      </c>
      <c r="F54" s="248" t="s">
        <v>14</v>
      </c>
      <c r="G54" s="249"/>
      <c r="H54" s="248" t="s">
        <v>15</v>
      </c>
      <c r="I54" s="289"/>
      <c r="J54" s="289"/>
      <c r="K54" s="249"/>
      <c r="L54" s="286" t="s">
        <v>16</v>
      </c>
      <c r="M54" s="297" t="s">
        <v>17</v>
      </c>
      <c r="N54" s="300" t="s">
        <v>18</v>
      </c>
      <c r="O54" s="301"/>
      <c r="P54" s="301"/>
      <c r="Q54" s="301"/>
      <c r="R54" s="301"/>
      <c r="S54" s="302"/>
    </row>
    <row r="55" spans="1:19" s="29" customFormat="1" ht="16.149999999999999" customHeight="1" x14ac:dyDescent="0.25">
      <c r="A55" s="372"/>
      <c r="B55" s="373"/>
      <c r="C55" s="284"/>
      <c r="D55" s="287"/>
      <c r="E55" s="287"/>
      <c r="F55" s="250"/>
      <c r="G55" s="251"/>
      <c r="H55" s="250"/>
      <c r="I55" s="290"/>
      <c r="J55" s="290"/>
      <c r="K55" s="251"/>
      <c r="L55" s="287"/>
      <c r="M55" s="298"/>
      <c r="N55" s="303" t="s">
        <v>65</v>
      </c>
      <c r="O55" s="304"/>
      <c r="P55" s="300" t="s">
        <v>19</v>
      </c>
      <c r="Q55" s="301"/>
      <c r="R55" s="302"/>
      <c r="S55" s="297" t="s">
        <v>20</v>
      </c>
    </row>
    <row r="56" spans="1:19" s="29" customFormat="1" ht="16.149999999999999" customHeight="1" x14ac:dyDescent="0.25">
      <c r="A56" s="372"/>
      <c r="B56" s="373"/>
      <c r="C56" s="285"/>
      <c r="D56" s="288"/>
      <c r="E56" s="288"/>
      <c r="F56" s="252"/>
      <c r="G56" s="253"/>
      <c r="H56" s="252"/>
      <c r="I56" s="291"/>
      <c r="J56" s="291"/>
      <c r="K56" s="253"/>
      <c r="L56" s="288"/>
      <c r="M56" s="299"/>
      <c r="N56" s="30" t="s">
        <v>21</v>
      </c>
      <c r="O56" s="30" t="s">
        <v>22</v>
      </c>
      <c r="P56" s="30" t="s">
        <v>21</v>
      </c>
      <c r="Q56" s="300" t="s">
        <v>23</v>
      </c>
      <c r="R56" s="302"/>
      <c r="S56" s="299"/>
    </row>
    <row r="57" spans="1:19" s="23" customFormat="1" ht="32.450000000000003" customHeight="1" x14ac:dyDescent="0.25">
      <c r="A57" s="365" t="s">
        <v>44</v>
      </c>
      <c r="B57" s="366"/>
      <c r="C57" s="280" t="s">
        <v>34</v>
      </c>
      <c r="D57" s="27"/>
      <c r="E57" s="27" t="s">
        <v>3</v>
      </c>
      <c r="F57" s="271" t="s">
        <v>4</v>
      </c>
      <c r="G57" s="267"/>
      <c r="H57" s="271" t="s">
        <v>4</v>
      </c>
      <c r="I57" s="272"/>
      <c r="J57" s="272"/>
      <c r="K57" s="267"/>
      <c r="L57" s="27" t="s">
        <v>9</v>
      </c>
      <c r="M57" s="271" t="s">
        <v>6</v>
      </c>
      <c r="N57" s="272"/>
      <c r="O57" s="272"/>
      <c r="P57" s="272"/>
      <c r="Q57" s="272"/>
      <c r="R57" s="272"/>
      <c r="S57" s="267"/>
    </row>
    <row r="58" spans="1:19" s="23" customFormat="1" x14ac:dyDescent="0.25">
      <c r="A58" s="365"/>
      <c r="B58" s="366"/>
      <c r="C58" s="281"/>
      <c r="D58" s="27" t="s">
        <v>7</v>
      </c>
      <c r="E58" s="130">
        <v>2025</v>
      </c>
      <c r="F58" s="213">
        <v>2029</v>
      </c>
      <c r="G58" s="213"/>
      <c r="H58" s="213">
        <v>2033</v>
      </c>
      <c r="I58" s="213"/>
      <c r="J58" s="213"/>
      <c r="K58" s="213"/>
      <c r="L58" s="130">
        <v>2037</v>
      </c>
      <c r="M58" s="273"/>
      <c r="N58" s="274"/>
      <c r="O58" s="274"/>
      <c r="P58" s="274"/>
      <c r="Q58" s="274"/>
      <c r="R58" s="274"/>
      <c r="S58" s="275"/>
    </row>
    <row r="59" spans="1:19" s="23" customFormat="1" ht="81" customHeight="1" x14ac:dyDescent="0.25">
      <c r="A59" s="374"/>
      <c r="B59" s="375"/>
      <c r="C59" s="282"/>
      <c r="D59" s="27" t="s">
        <v>8</v>
      </c>
      <c r="E59" s="27" t="s">
        <v>36</v>
      </c>
      <c r="F59" s="271" t="s">
        <v>37</v>
      </c>
      <c r="G59" s="267"/>
      <c r="H59" s="271" t="s">
        <v>38</v>
      </c>
      <c r="I59" s="272"/>
      <c r="J59" s="272"/>
      <c r="K59" s="267"/>
      <c r="L59" s="27" t="s">
        <v>39</v>
      </c>
      <c r="M59" s="276"/>
      <c r="N59" s="277"/>
      <c r="O59" s="277"/>
      <c r="P59" s="277"/>
      <c r="Q59" s="277"/>
      <c r="R59" s="277"/>
      <c r="S59" s="278"/>
    </row>
    <row r="60" spans="1:19" s="23" customFormat="1" ht="162" x14ac:dyDescent="0.25">
      <c r="A60" s="6" t="s">
        <v>106</v>
      </c>
      <c r="B60" s="40" t="s">
        <v>319</v>
      </c>
      <c r="C60" s="2" t="s">
        <v>203</v>
      </c>
      <c r="D60" s="2" t="s">
        <v>204</v>
      </c>
      <c r="E60" s="2" t="s">
        <v>66</v>
      </c>
      <c r="F60" s="146" t="s">
        <v>186</v>
      </c>
      <c r="G60" s="146"/>
      <c r="H60" s="334"/>
      <c r="I60" s="234"/>
      <c r="J60" s="234"/>
      <c r="K60" s="335"/>
      <c r="L60" s="2">
        <v>2026</v>
      </c>
      <c r="M60" s="41">
        <v>1041856.99</v>
      </c>
      <c r="N60" s="41">
        <v>1041856.99</v>
      </c>
      <c r="O60" s="19"/>
      <c r="P60" s="19">
        <v>0</v>
      </c>
      <c r="Q60" s="305"/>
      <c r="R60" s="306"/>
      <c r="S60" s="41"/>
    </row>
    <row r="61" spans="1:19" s="23" customFormat="1" ht="162" x14ac:dyDescent="0.25">
      <c r="A61" s="6" t="s">
        <v>107</v>
      </c>
      <c r="B61" s="40" t="s">
        <v>320</v>
      </c>
      <c r="C61" s="2" t="s">
        <v>206</v>
      </c>
      <c r="D61" s="95" t="s">
        <v>205</v>
      </c>
      <c r="E61" s="2" t="s">
        <v>66</v>
      </c>
      <c r="F61" s="146" t="s">
        <v>186</v>
      </c>
      <c r="G61" s="146"/>
      <c r="H61" s="146"/>
      <c r="I61" s="146"/>
      <c r="J61" s="146"/>
      <c r="K61" s="146"/>
      <c r="L61" s="2" t="s">
        <v>215</v>
      </c>
      <c r="M61" s="41">
        <v>3000000</v>
      </c>
      <c r="N61" s="41"/>
      <c r="O61" s="19"/>
      <c r="P61" s="19">
        <v>0</v>
      </c>
      <c r="Q61" s="305" t="s">
        <v>285</v>
      </c>
      <c r="R61" s="306"/>
      <c r="S61" s="41">
        <v>3000000</v>
      </c>
    </row>
    <row r="62" spans="1:19" s="23" customFormat="1" ht="162" x14ac:dyDescent="0.25">
      <c r="A62" s="123" t="s">
        <v>108</v>
      </c>
      <c r="B62" s="126" t="s">
        <v>207</v>
      </c>
      <c r="C62" s="118" t="s">
        <v>208</v>
      </c>
      <c r="D62" s="118" t="s">
        <v>209</v>
      </c>
      <c r="E62" s="118" t="s">
        <v>66</v>
      </c>
      <c r="F62" s="233" t="s">
        <v>186</v>
      </c>
      <c r="G62" s="309"/>
      <c r="H62" s="233"/>
      <c r="I62" s="234"/>
      <c r="J62" s="234"/>
      <c r="K62" s="309"/>
      <c r="L62" s="118">
        <v>2028</v>
      </c>
      <c r="M62" s="118">
        <v>1000000</v>
      </c>
      <c r="N62" s="118">
        <f>+M62</f>
        <v>1000000</v>
      </c>
      <c r="O62" s="19"/>
      <c r="P62" s="19">
        <v>0</v>
      </c>
      <c r="Q62" s="305"/>
      <c r="R62" s="306"/>
      <c r="S62" s="41"/>
    </row>
    <row r="63" spans="1:19" s="23" customFormat="1" ht="22.15" customHeight="1" x14ac:dyDescent="0.25">
      <c r="A63" s="53"/>
      <c r="B63" s="53"/>
      <c r="C63" s="54"/>
      <c r="D63" s="54"/>
      <c r="E63" s="54"/>
      <c r="F63" s="54"/>
      <c r="G63" s="54"/>
      <c r="H63" s="54"/>
      <c r="I63" s="54"/>
      <c r="J63" s="54"/>
      <c r="K63" s="54"/>
      <c r="L63" s="54"/>
      <c r="M63" s="56">
        <f>SUM(M60:M62)</f>
        <v>5041856.99</v>
      </c>
      <c r="N63" s="56">
        <f>+M63</f>
        <v>5041856.99</v>
      </c>
      <c r="O63" s="56">
        <f>SUM(O60:O62)</f>
        <v>0</v>
      </c>
      <c r="P63" s="56">
        <f>SUM(P60:P62)</f>
        <v>0</v>
      </c>
      <c r="Q63" s="56">
        <f>SUM(Q60:Q62)</f>
        <v>0</v>
      </c>
      <c r="R63" s="56">
        <f>SUM(R60:R62)</f>
        <v>0</v>
      </c>
      <c r="S63" s="56">
        <f>SUM(S60:S62)</f>
        <v>3000000</v>
      </c>
    </row>
    <row r="64" spans="1:19" s="23" customFormat="1" ht="50.45" customHeight="1" x14ac:dyDescent="0.25">
      <c r="A64" s="350" t="s">
        <v>148</v>
      </c>
      <c r="B64" s="362"/>
      <c r="C64" s="363"/>
      <c r="D64" s="391" t="s">
        <v>149</v>
      </c>
      <c r="E64" s="392"/>
      <c r="F64" s="392"/>
      <c r="G64" s="392"/>
      <c r="H64" s="392"/>
      <c r="I64" s="392"/>
      <c r="J64" s="392"/>
      <c r="K64" s="392"/>
      <c r="L64" s="392"/>
      <c r="M64" s="392"/>
      <c r="N64" s="392"/>
      <c r="O64" s="392"/>
      <c r="P64" s="392"/>
      <c r="Q64" s="392"/>
      <c r="R64" s="392"/>
      <c r="S64" s="393"/>
    </row>
    <row r="65" spans="1:19" s="23" customFormat="1" ht="32.450000000000003" customHeight="1" x14ac:dyDescent="0.25">
      <c r="A65" s="376" t="s">
        <v>45</v>
      </c>
      <c r="B65" s="376"/>
      <c r="C65" s="379" t="s">
        <v>41</v>
      </c>
      <c r="D65" s="27"/>
      <c r="E65" s="27" t="s">
        <v>3</v>
      </c>
      <c r="F65" s="271" t="s">
        <v>4</v>
      </c>
      <c r="G65" s="267"/>
      <c r="H65" s="271" t="s">
        <v>4</v>
      </c>
      <c r="I65" s="272"/>
      <c r="J65" s="272"/>
      <c r="K65" s="267"/>
      <c r="L65" s="27" t="s">
        <v>9</v>
      </c>
      <c r="M65" s="271" t="s">
        <v>6</v>
      </c>
      <c r="N65" s="272"/>
      <c r="O65" s="272"/>
      <c r="P65" s="272"/>
      <c r="Q65" s="272"/>
      <c r="R65" s="272"/>
      <c r="S65" s="267"/>
    </row>
    <row r="66" spans="1:19" s="23" customFormat="1" x14ac:dyDescent="0.25">
      <c r="A66" s="376"/>
      <c r="B66" s="376"/>
      <c r="C66" s="380"/>
      <c r="D66" s="27" t="s">
        <v>7</v>
      </c>
      <c r="E66" s="130">
        <v>2025</v>
      </c>
      <c r="F66" s="213">
        <v>2029</v>
      </c>
      <c r="G66" s="213"/>
      <c r="H66" s="213">
        <v>2033</v>
      </c>
      <c r="I66" s="213"/>
      <c r="J66" s="213"/>
      <c r="K66" s="213"/>
      <c r="L66" s="130">
        <v>2037</v>
      </c>
      <c r="M66" s="273"/>
      <c r="N66" s="274"/>
      <c r="O66" s="274"/>
      <c r="P66" s="274"/>
      <c r="Q66" s="274"/>
      <c r="R66" s="274"/>
      <c r="S66" s="275"/>
    </row>
    <row r="67" spans="1:19" s="23" customFormat="1" ht="81" customHeight="1" x14ac:dyDescent="0.25">
      <c r="A67" s="376"/>
      <c r="B67" s="376"/>
      <c r="C67" s="381"/>
      <c r="D67" s="27" t="s">
        <v>8</v>
      </c>
      <c r="E67" s="27" t="s">
        <v>40</v>
      </c>
      <c r="F67" s="271" t="s">
        <v>37</v>
      </c>
      <c r="G67" s="267"/>
      <c r="H67" s="271" t="s">
        <v>38</v>
      </c>
      <c r="I67" s="272"/>
      <c r="J67" s="272"/>
      <c r="K67" s="267"/>
      <c r="L67" s="27" t="s">
        <v>39</v>
      </c>
      <c r="M67" s="276"/>
      <c r="N67" s="277"/>
      <c r="O67" s="277"/>
      <c r="P67" s="277"/>
      <c r="Q67" s="277"/>
      <c r="R67" s="277"/>
      <c r="S67" s="278"/>
    </row>
    <row r="68" spans="1:19" s="29" customFormat="1" x14ac:dyDescent="0.25">
      <c r="A68" s="377" t="s">
        <v>76</v>
      </c>
      <c r="B68" s="377"/>
      <c r="C68" s="383" t="s">
        <v>12</v>
      </c>
      <c r="D68" s="286" t="s">
        <v>13</v>
      </c>
      <c r="E68" s="286" t="s">
        <v>6</v>
      </c>
      <c r="F68" s="248" t="s">
        <v>14</v>
      </c>
      <c r="G68" s="249"/>
      <c r="H68" s="248" t="s">
        <v>15</v>
      </c>
      <c r="I68" s="289"/>
      <c r="J68" s="289"/>
      <c r="K68" s="249"/>
      <c r="L68" s="286" t="s">
        <v>16</v>
      </c>
      <c r="M68" s="297" t="s">
        <v>17</v>
      </c>
      <c r="N68" s="300" t="s">
        <v>18</v>
      </c>
      <c r="O68" s="301"/>
      <c r="P68" s="301"/>
      <c r="Q68" s="301"/>
      <c r="R68" s="301"/>
      <c r="S68" s="302"/>
    </row>
    <row r="69" spans="1:19" s="29" customFormat="1" x14ac:dyDescent="0.25">
      <c r="A69" s="377"/>
      <c r="B69" s="377"/>
      <c r="C69" s="384"/>
      <c r="D69" s="287"/>
      <c r="E69" s="287"/>
      <c r="F69" s="250"/>
      <c r="G69" s="251"/>
      <c r="H69" s="250"/>
      <c r="I69" s="290"/>
      <c r="J69" s="290"/>
      <c r="K69" s="251"/>
      <c r="L69" s="287"/>
      <c r="M69" s="298"/>
      <c r="N69" s="303" t="s">
        <v>65</v>
      </c>
      <c r="O69" s="304"/>
      <c r="P69" s="300" t="s">
        <v>19</v>
      </c>
      <c r="Q69" s="301"/>
      <c r="R69" s="302"/>
      <c r="S69" s="297" t="s">
        <v>20</v>
      </c>
    </row>
    <row r="70" spans="1:19" s="29" customFormat="1" x14ac:dyDescent="0.25">
      <c r="A70" s="377"/>
      <c r="B70" s="377"/>
      <c r="C70" s="385"/>
      <c r="D70" s="288"/>
      <c r="E70" s="288"/>
      <c r="F70" s="252"/>
      <c r="G70" s="253"/>
      <c r="H70" s="252"/>
      <c r="I70" s="291"/>
      <c r="J70" s="291"/>
      <c r="K70" s="253"/>
      <c r="L70" s="288"/>
      <c r="M70" s="299"/>
      <c r="N70" s="30" t="s">
        <v>21</v>
      </c>
      <c r="O70" s="30" t="s">
        <v>22</v>
      </c>
      <c r="P70" s="30" t="s">
        <v>21</v>
      </c>
      <c r="Q70" s="300" t="s">
        <v>23</v>
      </c>
      <c r="R70" s="302"/>
      <c r="S70" s="299"/>
    </row>
    <row r="71" spans="1:19" s="23" customFormat="1" ht="108" x14ac:dyDescent="0.25">
      <c r="A71" s="6" t="s">
        <v>109</v>
      </c>
      <c r="B71" s="2" t="s">
        <v>321</v>
      </c>
      <c r="C71" s="2" t="s">
        <v>210</v>
      </c>
      <c r="D71" s="95" t="s">
        <v>213</v>
      </c>
      <c r="E71" s="2" t="s">
        <v>66</v>
      </c>
      <c r="F71" s="146" t="s">
        <v>186</v>
      </c>
      <c r="G71" s="146"/>
      <c r="H71" s="146" t="s">
        <v>70</v>
      </c>
      <c r="I71" s="146"/>
      <c r="J71" s="146"/>
      <c r="K71" s="146"/>
      <c r="L71" s="2" t="s">
        <v>216</v>
      </c>
      <c r="M71" s="41">
        <v>2000000</v>
      </c>
      <c r="N71" s="19">
        <f>+M71</f>
        <v>2000000</v>
      </c>
      <c r="O71" s="19"/>
      <c r="P71" s="19">
        <v>0</v>
      </c>
      <c r="Q71" s="305" t="s">
        <v>285</v>
      </c>
      <c r="R71" s="306"/>
      <c r="S71" s="41">
        <v>2000000</v>
      </c>
    </row>
    <row r="72" spans="1:19" s="23" customFormat="1" ht="108" x14ac:dyDescent="0.25">
      <c r="A72" s="96" t="s">
        <v>110</v>
      </c>
      <c r="B72" s="95" t="s">
        <v>322</v>
      </c>
      <c r="C72" s="95" t="s">
        <v>210</v>
      </c>
      <c r="D72" s="95" t="s">
        <v>213</v>
      </c>
      <c r="E72" s="95" t="s">
        <v>66</v>
      </c>
      <c r="F72" s="146" t="s">
        <v>186</v>
      </c>
      <c r="G72" s="146"/>
      <c r="H72" s="146" t="s">
        <v>70</v>
      </c>
      <c r="I72" s="146"/>
      <c r="J72" s="146"/>
      <c r="K72" s="146"/>
      <c r="L72" s="95" t="s">
        <v>216</v>
      </c>
      <c r="M72" s="41">
        <v>2000000</v>
      </c>
      <c r="N72" s="19">
        <f t="shared" ref="N72:N81" si="2">+M72</f>
        <v>2000000</v>
      </c>
      <c r="O72" s="19"/>
      <c r="P72" s="19"/>
      <c r="Q72" s="305" t="s">
        <v>285</v>
      </c>
      <c r="R72" s="306"/>
      <c r="S72" s="41">
        <v>2000000</v>
      </c>
    </row>
    <row r="73" spans="1:19" s="23" customFormat="1" ht="108" x14ac:dyDescent="0.25">
      <c r="A73" s="96" t="s">
        <v>111</v>
      </c>
      <c r="B73" s="95" t="s">
        <v>212</v>
      </c>
      <c r="C73" s="95" t="s">
        <v>210</v>
      </c>
      <c r="D73" s="95" t="s">
        <v>213</v>
      </c>
      <c r="E73" s="95" t="s">
        <v>66</v>
      </c>
      <c r="F73" s="146" t="s">
        <v>186</v>
      </c>
      <c r="G73" s="146"/>
      <c r="H73" s="146" t="s">
        <v>70</v>
      </c>
      <c r="I73" s="146"/>
      <c r="J73" s="146"/>
      <c r="K73" s="146"/>
      <c r="L73" s="95" t="s">
        <v>216</v>
      </c>
      <c r="M73" s="41">
        <v>2000000</v>
      </c>
      <c r="N73" s="19">
        <f t="shared" si="2"/>
        <v>2000000</v>
      </c>
      <c r="O73" s="19"/>
      <c r="P73" s="19"/>
      <c r="Q73" s="305" t="s">
        <v>285</v>
      </c>
      <c r="R73" s="306"/>
      <c r="S73" s="41">
        <v>2000000</v>
      </c>
    </row>
    <row r="74" spans="1:19" s="23" customFormat="1" ht="108" x14ac:dyDescent="0.25">
      <c r="A74" s="96" t="s">
        <v>112</v>
      </c>
      <c r="B74" s="95" t="s">
        <v>214</v>
      </c>
      <c r="C74" s="95" t="s">
        <v>210</v>
      </c>
      <c r="D74" s="95" t="s">
        <v>213</v>
      </c>
      <c r="E74" s="95" t="s">
        <v>66</v>
      </c>
      <c r="F74" s="146" t="s">
        <v>186</v>
      </c>
      <c r="G74" s="146"/>
      <c r="H74" s="146" t="s">
        <v>70</v>
      </c>
      <c r="I74" s="146"/>
      <c r="J74" s="146"/>
      <c r="K74" s="146"/>
      <c r="L74" s="95" t="s">
        <v>216</v>
      </c>
      <c r="M74" s="41">
        <v>2000000</v>
      </c>
      <c r="N74" s="19">
        <f t="shared" si="2"/>
        <v>2000000</v>
      </c>
      <c r="O74" s="19"/>
      <c r="P74" s="19"/>
      <c r="Q74" s="305" t="s">
        <v>285</v>
      </c>
      <c r="R74" s="306"/>
      <c r="S74" s="41">
        <v>2000000</v>
      </c>
    </row>
    <row r="75" spans="1:19" s="23" customFormat="1" ht="108" x14ac:dyDescent="0.25">
      <c r="A75" s="96" t="s">
        <v>113</v>
      </c>
      <c r="B75" s="95" t="s">
        <v>323</v>
      </c>
      <c r="C75" s="95" t="s">
        <v>210</v>
      </c>
      <c r="D75" s="95" t="s">
        <v>213</v>
      </c>
      <c r="E75" s="95" t="s">
        <v>66</v>
      </c>
      <c r="F75" s="146" t="s">
        <v>186</v>
      </c>
      <c r="G75" s="146"/>
      <c r="H75" s="146" t="s">
        <v>70</v>
      </c>
      <c r="I75" s="146"/>
      <c r="J75" s="146"/>
      <c r="K75" s="146"/>
      <c r="L75" s="95" t="s">
        <v>251</v>
      </c>
      <c r="M75" s="41">
        <v>2000000</v>
      </c>
      <c r="N75" s="19">
        <f t="shared" si="2"/>
        <v>2000000</v>
      </c>
      <c r="O75" s="19"/>
      <c r="P75" s="19"/>
      <c r="Q75" s="305" t="s">
        <v>285</v>
      </c>
      <c r="R75" s="306"/>
      <c r="S75" s="41">
        <v>2000000</v>
      </c>
    </row>
    <row r="76" spans="1:19" s="23" customFormat="1" ht="108" x14ac:dyDescent="0.25">
      <c r="A76" s="96" t="s">
        <v>114</v>
      </c>
      <c r="B76" s="95" t="s">
        <v>324</v>
      </c>
      <c r="C76" s="95" t="s">
        <v>210</v>
      </c>
      <c r="D76" s="95" t="s">
        <v>213</v>
      </c>
      <c r="E76" s="95" t="s">
        <v>66</v>
      </c>
      <c r="F76" s="146" t="s">
        <v>186</v>
      </c>
      <c r="G76" s="146"/>
      <c r="H76" s="146" t="s">
        <v>70</v>
      </c>
      <c r="I76" s="146"/>
      <c r="J76" s="146"/>
      <c r="K76" s="146"/>
      <c r="L76" s="95" t="s">
        <v>251</v>
      </c>
      <c r="M76" s="41">
        <v>2000000</v>
      </c>
      <c r="N76" s="19">
        <f t="shared" si="2"/>
        <v>2000000</v>
      </c>
      <c r="O76" s="19"/>
      <c r="P76" s="19"/>
      <c r="Q76" s="305" t="s">
        <v>285</v>
      </c>
      <c r="R76" s="306"/>
      <c r="S76" s="41">
        <v>2000000</v>
      </c>
    </row>
    <row r="77" spans="1:19" s="23" customFormat="1" ht="90" x14ac:dyDescent="0.25">
      <c r="A77" s="96" t="s">
        <v>115</v>
      </c>
      <c r="B77" s="95" t="s">
        <v>217</v>
      </c>
      <c r="C77" s="95" t="s">
        <v>218</v>
      </c>
      <c r="D77" s="95" t="s">
        <v>211</v>
      </c>
      <c r="E77" s="95" t="s">
        <v>66</v>
      </c>
      <c r="F77" s="146" t="s">
        <v>186</v>
      </c>
      <c r="G77" s="146"/>
      <c r="H77" s="146" t="s">
        <v>70</v>
      </c>
      <c r="I77" s="146"/>
      <c r="J77" s="146"/>
      <c r="K77" s="146"/>
      <c r="L77" s="95" t="s">
        <v>189</v>
      </c>
      <c r="M77" s="41">
        <v>3200000</v>
      </c>
      <c r="N77" s="19">
        <f t="shared" si="2"/>
        <v>3200000</v>
      </c>
      <c r="O77" s="19"/>
      <c r="P77" s="19"/>
      <c r="Q77" s="305" t="s">
        <v>285</v>
      </c>
      <c r="R77" s="306"/>
      <c r="S77" s="41">
        <v>3200000</v>
      </c>
    </row>
    <row r="78" spans="1:19" s="23" customFormat="1" ht="108" x14ac:dyDescent="0.25">
      <c r="A78" s="96" t="s">
        <v>116</v>
      </c>
      <c r="B78" s="95" t="s">
        <v>325</v>
      </c>
      <c r="C78" s="95" t="s">
        <v>219</v>
      </c>
      <c r="D78" s="95" t="s">
        <v>213</v>
      </c>
      <c r="E78" s="95" t="s">
        <v>66</v>
      </c>
      <c r="F78" s="146" t="s">
        <v>186</v>
      </c>
      <c r="G78" s="146"/>
      <c r="H78" s="146" t="s">
        <v>70</v>
      </c>
      <c r="I78" s="146"/>
      <c r="J78" s="146"/>
      <c r="K78" s="146"/>
      <c r="L78" s="95" t="s">
        <v>317</v>
      </c>
      <c r="M78" s="41">
        <v>2150000</v>
      </c>
      <c r="N78" s="19">
        <f t="shared" si="2"/>
        <v>2150000</v>
      </c>
      <c r="O78" s="19"/>
      <c r="P78" s="19"/>
      <c r="Q78" s="305" t="s">
        <v>285</v>
      </c>
      <c r="R78" s="306"/>
      <c r="S78" s="41">
        <v>2150000</v>
      </c>
    </row>
    <row r="79" spans="1:19" s="23" customFormat="1" ht="108" x14ac:dyDescent="0.25">
      <c r="A79" s="96" t="s">
        <v>117</v>
      </c>
      <c r="B79" s="95" t="s">
        <v>220</v>
      </c>
      <c r="C79" s="95" t="s">
        <v>219</v>
      </c>
      <c r="D79" s="95" t="s">
        <v>213</v>
      </c>
      <c r="E79" s="95" t="s">
        <v>66</v>
      </c>
      <c r="F79" s="146" t="s">
        <v>186</v>
      </c>
      <c r="G79" s="146"/>
      <c r="H79" s="146" t="s">
        <v>70</v>
      </c>
      <c r="I79" s="146"/>
      <c r="J79" s="146"/>
      <c r="K79" s="146"/>
      <c r="L79" s="95" t="s">
        <v>317</v>
      </c>
      <c r="M79" s="41">
        <v>1800000</v>
      </c>
      <c r="N79" s="19">
        <f t="shared" si="2"/>
        <v>1800000</v>
      </c>
      <c r="O79" s="19"/>
      <c r="P79" s="19"/>
      <c r="Q79" s="305" t="s">
        <v>285</v>
      </c>
      <c r="R79" s="306"/>
      <c r="S79" s="41">
        <v>1800000</v>
      </c>
    </row>
    <row r="80" spans="1:19" s="23" customFormat="1" ht="108" x14ac:dyDescent="0.25">
      <c r="A80" s="96" t="s">
        <v>118</v>
      </c>
      <c r="B80" s="95" t="s">
        <v>254</v>
      </c>
      <c r="C80" s="95" t="s">
        <v>219</v>
      </c>
      <c r="D80" s="95" t="s">
        <v>213</v>
      </c>
      <c r="E80" s="95" t="s">
        <v>66</v>
      </c>
      <c r="F80" s="146" t="s">
        <v>186</v>
      </c>
      <c r="G80" s="146"/>
      <c r="H80" s="146" t="s">
        <v>70</v>
      </c>
      <c r="I80" s="146"/>
      <c r="J80" s="146"/>
      <c r="K80" s="146"/>
      <c r="L80" s="95" t="s">
        <v>251</v>
      </c>
      <c r="M80" s="41">
        <v>2500000</v>
      </c>
      <c r="N80" s="19">
        <f t="shared" si="2"/>
        <v>2500000</v>
      </c>
      <c r="O80" s="19"/>
      <c r="P80" s="19"/>
      <c r="Q80" s="305" t="s">
        <v>285</v>
      </c>
      <c r="R80" s="306"/>
      <c r="S80" s="41">
        <v>2500000</v>
      </c>
    </row>
    <row r="81" spans="1:19" s="23" customFormat="1" ht="108" x14ac:dyDescent="0.25">
      <c r="A81" s="123" t="s">
        <v>252</v>
      </c>
      <c r="B81" s="98" t="s">
        <v>256</v>
      </c>
      <c r="C81" s="98" t="s">
        <v>219</v>
      </c>
      <c r="D81" s="98" t="s">
        <v>213</v>
      </c>
      <c r="E81" s="104" t="s">
        <v>66</v>
      </c>
      <c r="F81" s="146" t="s">
        <v>186</v>
      </c>
      <c r="G81" s="146"/>
      <c r="H81" s="146" t="s">
        <v>70</v>
      </c>
      <c r="I81" s="146"/>
      <c r="J81" s="146"/>
      <c r="K81" s="146"/>
      <c r="L81" s="98" t="s">
        <v>255</v>
      </c>
      <c r="M81" s="41">
        <v>2500000</v>
      </c>
      <c r="N81" s="19">
        <f t="shared" si="2"/>
        <v>2500000</v>
      </c>
      <c r="O81" s="109"/>
      <c r="P81" s="109"/>
      <c r="Q81" s="305" t="s">
        <v>285</v>
      </c>
      <c r="R81" s="306"/>
      <c r="S81" s="41">
        <v>2500000</v>
      </c>
    </row>
    <row r="82" spans="1:19" s="23" customFormat="1" ht="108" x14ac:dyDescent="0.25">
      <c r="A82" s="123" t="s">
        <v>253</v>
      </c>
      <c r="B82" s="102" t="s">
        <v>281</v>
      </c>
      <c r="C82" s="102" t="s">
        <v>219</v>
      </c>
      <c r="D82" s="102" t="s">
        <v>213</v>
      </c>
      <c r="E82" s="104" t="s">
        <v>66</v>
      </c>
      <c r="F82" s="146" t="s">
        <v>186</v>
      </c>
      <c r="G82" s="146"/>
      <c r="H82" s="146" t="s">
        <v>70</v>
      </c>
      <c r="I82" s="146"/>
      <c r="J82" s="146"/>
      <c r="K82" s="146"/>
      <c r="L82" s="102" t="s">
        <v>189</v>
      </c>
      <c r="M82" s="41">
        <v>2500000</v>
      </c>
      <c r="N82" s="19">
        <f t="shared" ref="N82" si="3">+M82</f>
        <v>2500000</v>
      </c>
      <c r="O82" s="109"/>
      <c r="P82" s="109"/>
      <c r="Q82" s="305" t="s">
        <v>285</v>
      </c>
      <c r="R82" s="306"/>
      <c r="S82" s="41">
        <v>2500000</v>
      </c>
    </row>
    <row r="83" spans="1:19" s="23" customFormat="1" x14ac:dyDescent="0.25">
      <c r="A83" s="53"/>
      <c r="B83" s="53"/>
      <c r="C83" s="54"/>
      <c r="D83" s="54"/>
      <c r="E83" s="54"/>
      <c r="F83" s="54"/>
      <c r="G83" s="54"/>
      <c r="H83" s="54"/>
      <c r="I83" s="54"/>
      <c r="J83" s="54"/>
      <c r="K83" s="54"/>
      <c r="L83" s="54"/>
      <c r="M83" s="56">
        <f>SUM(M71:M81)</f>
        <v>24150000</v>
      </c>
      <c r="N83" s="56">
        <f>SUM(N71:N81)</f>
        <v>24150000</v>
      </c>
      <c r="O83" s="56">
        <f>SUM(O71:O80)</f>
        <v>0</v>
      </c>
      <c r="P83" s="56">
        <f>SUM(P71:P80)</f>
        <v>0</v>
      </c>
      <c r="Q83" s="56">
        <f>SUM(Q71:Q80)</f>
        <v>0</v>
      </c>
      <c r="R83" s="56">
        <f>SUM(R71:R80)</f>
        <v>0</v>
      </c>
      <c r="S83" s="56">
        <f>SUM(S71:S81)</f>
        <v>24150000</v>
      </c>
    </row>
    <row r="84" spans="1:19" s="23" customFormat="1" ht="42.6" customHeight="1" x14ac:dyDescent="0.25">
      <c r="A84" s="216" t="s">
        <v>150</v>
      </c>
      <c r="B84" s="342"/>
      <c r="C84" s="343"/>
      <c r="D84" s="311" t="s">
        <v>151</v>
      </c>
      <c r="E84" s="312"/>
      <c r="F84" s="312"/>
      <c r="G84" s="312"/>
      <c r="H84" s="312"/>
      <c r="I84" s="312"/>
      <c r="J84" s="312"/>
      <c r="K84" s="312"/>
      <c r="L84" s="312"/>
      <c r="M84" s="312"/>
      <c r="N84" s="312"/>
      <c r="O84" s="312"/>
      <c r="P84" s="312"/>
      <c r="Q84" s="312"/>
      <c r="R84" s="312"/>
      <c r="S84" s="313"/>
    </row>
    <row r="85" spans="1:19" s="23" customFormat="1" ht="37.9" customHeight="1" x14ac:dyDescent="0.25">
      <c r="A85" s="344" t="s">
        <v>46</v>
      </c>
      <c r="B85" s="345"/>
      <c r="C85" s="207" t="s">
        <v>181</v>
      </c>
      <c r="D85" s="60"/>
      <c r="E85" s="60" t="s">
        <v>3</v>
      </c>
      <c r="F85" s="207" t="s">
        <v>4</v>
      </c>
      <c r="G85" s="143"/>
      <c r="H85" s="207" t="s">
        <v>4</v>
      </c>
      <c r="I85" s="143"/>
      <c r="J85" s="143"/>
      <c r="K85" s="143"/>
      <c r="L85" s="60" t="s">
        <v>9</v>
      </c>
      <c r="M85" s="207" t="s">
        <v>6</v>
      </c>
      <c r="N85" s="143"/>
      <c r="O85" s="143"/>
      <c r="P85" s="143"/>
      <c r="Q85" s="143"/>
      <c r="R85" s="143"/>
      <c r="S85" s="143"/>
    </row>
    <row r="86" spans="1:19" s="23" customFormat="1" x14ac:dyDescent="0.25">
      <c r="A86" s="346"/>
      <c r="B86" s="347"/>
      <c r="C86" s="207"/>
      <c r="D86" s="60" t="s">
        <v>7</v>
      </c>
      <c r="E86" s="130">
        <v>2025</v>
      </c>
      <c r="F86" s="213">
        <v>2029</v>
      </c>
      <c r="G86" s="213"/>
      <c r="H86" s="213">
        <v>2033</v>
      </c>
      <c r="I86" s="213"/>
      <c r="J86" s="213"/>
      <c r="K86" s="213"/>
      <c r="L86" s="130">
        <v>2037</v>
      </c>
      <c r="M86" s="207"/>
      <c r="N86" s="207"/>
      <c r="O86" s="207"/>
      <c r="P86" s="207"/>
      <c r="Q86" s="207"/>
      <c r="R86" s="207"/>
      <c r="S86" s="207"/>
    </row>
    <row r="87" spans="1:19" s="23" customFormat="1" x14ac:dyDescent="0.25">
      <c r="A87" s="348"/>
      <c r="B87" s="349"/>
      <c r="C87" s="207"/>
      <c r="D87" s="60"/>
      <c r="E87" s="60"/>
      <c r="F87" s="207"/>
      <c r="G87" s="207"/>
      <c r="H87" s="207"/>
      <c r="I87" s="207"/>
      <c r="J87" s="207"/>
      <c r="K87" s="207"/>
      <c r="L87" s="60"/>
      <c r="M87" s="207"/>
      <c r="N87" s="207"/>
      <c r="O87" s="207"/>
      <c r="P87" s="207"/>
      <c r="Q87" s="207"/>
      <c r="R87" s="207"/>
      <c r="S87" s="207"/>
    </row>
    <row r="88" spans="1:19" s="23" customFormat="1" x14ac:dyDescent="0.25">
      <c r="A88" s="350" t="s">
        <v>76</v>
      </c>
      <c r="B88" s="351"/>
      <c r="C88" s="378" t="s">
        <v>12</v>
      </c>
      <c r="D88" s="166" t="s">
        <v>13</v>
      </c>
      <c r="E88" s="149" t="s">
        <v>6</v>
      </c>
      <c r="F88" s="149" t="s">
        <v>14</v>
      </c>
      <c r="G88" s="149"/>
      <c r="H88" s="149" t="s">
        <v>15</v>
      </c>
      <c r="I88" s="149"/>
      <c r="J88" s="149"/>
      <c r="K88" s="149"/>
      <c r="L88" s="149" t="s">
        <v>16</v>
      </c>
      <c r="M88" s="246" t="s">
        <v>17</v>
      </c>
      <c r="N88" s="242" t="s">
        <v>18</v>
      </c>
      <c r="O88" s="242"/>
      <c r="P88" s="242"/>
      <c r="Q88" s="242"/>
      <c r="R88" s="242"/>
      <c r="S88" s="242"/>
    </row>
    <row r="89" spans="1:19" s="23" customFormat="1" x14ac:dyDescent="0.25">
      <c r="A89" s="352"/>
      <c r="B89" s="353"/>
      <c r="C89" s="378"/>
      <c r="D89" s="166"/>
      <c r="E89" s="149"/>
      <c r="F89" s="149"/>
      <c r="G89" s="149"/>
      <c r="H89" s="149"/>
      <c r="I89" s="149"/>
      <c r="J89" s="149"/>
      <c r="K89" s="149"/>
      <c r="L89" s="149"/>
      <c r="M89" s="246"/>
      <c r="N89" s="244" t="s">
        <v>65</v>
      </c>
      <c r="O89" s="244"/>
      <c r="P89" s="244" t="s">
        <v>19</v>
      </c>
      <c r="Q89" s="244"/>
      <c r="R89" s="244"/>
      <c r="S89" s="244" t="s">
        <v>20</v>
      </c>
    </row>
    <row r="90" spans="1:19" s="23" customFormat="1" x14ac:dyDescent="0.25">
      <c r="A90" s="354"/>
      <c r="B90" s="355"/>
      <c r="C90" s="378"/>
      <c r="D90" s="166"/>
      <c r="E90" s="149"/>
      <c r="F90" s="149"/>
      <c r="G90" s="149"/>
      <c r="H90" s="149"/>
      <c r="I90" s="149"/>
      <c r="J90" s="149"/>
      <c r="K90" s="149"/>
      <c r="L90" s="149"/>
      <c r="M90" s="246"/>
      <c r="N90" s="13" t="s">
        <v>21</v>
      </c>
      <c r="O90" s="5" t="s">
        <v>22</v>
      </c>
      <c r="P90" s="5" t="s">
        <v>21</v>
      </c>
      <c r="Q90" s="244" t="s">
        <v>23</v>
      </c>
      <c r="R90" s="244"/>
      <c r="S90" s="244"/>
    </row>
    <row r="91" spans="1:19" s="23" customFormat="1" x14ac:dyDescent="0.25">
      <c r="A91" s="2" t="s">
        <v>133</v>
      </c>
      <c r="B91" s="2"/>
      <c r="C91" s="4"/>
      <c r="D91" s="2"/>
      <c r="E91" s="2"/>
      <c r="F91" s="146"/>
      <c r="G91" s="146"/>
      <c r="H91" s="146"/>
      <c r="I91" s="146"/>
      <c r="J91" s="146"/>
      <c r="K91" s="146"/>
      <c r="L91" s="2"/>
      <c r="M91" s="41"/>
      <c r="N91" s="19"/>
      <c r="O91" s="5"/>
      <c r="P91" s="19"/>
      <c r="Q91" s="305"/>
      <c r="R91" s="306"/>
      <c r="S91" s="41">
        <v>1000000</v>
      </c>
    </row>
    <row r="92" spans="1:19" s="23" customFormat="1" x14ac:dyDescent="0.25">
      <c r="A92" s="89" t="s">
        <v>175</v>
      </c>
      <c r="B92" s="2"/>
      <c r="C92" s="44"/>
      <c r="D92" s="2"/>
      <c r="E92" s="2"/>
      <c r="F92" s="146"/>
      <c r="G92" s="146"/>
      <c r="H92" s="146"/>
      <c r="I92" s="146"/>
      <c r="J92" s="146"/>
      <c r="K92" s="146"/>
      <c r="L92" s="2"/>
      <c r="M92" s="5"/>
      <c r="N92" s="5"/>
      <c r="O92" s="5"/>
      <c r="P92" s="5"/>
      <c r="Q92" s="305"/>
      <c r="R92" s="306"/>
      <c r="S92" s="80">
        <v>100000</v>
      </c>
    </row>
    <row r="93" spans="1:19" hidden="1" x14ac:dyDescent="0.35">
      <c r="A93" s="2" t="s">
        <v>121</v>
      </c>
      <c r="B93" s="378" t="s">
        <v>60</v>
      </c>
      <c r="C93" s="378"/>
      <c r="D93" s="165" t="s">
        <v>55</v>
      </c>
      <c r="E93" s="165"/>
      <c r="F93" s="165"/>
      <c r="G93" s="165"/>
      <c r="H93" s="165"/>
      <c r="I93" s="165"/>
      <c r="J93" s="165"/>
      <c r="K93" s="165"/>
      <c r="L93" s="165"/>
      <c r="M93" s="165"/>
      <c r="N93" s="165"/>
      <c r="O93" s="165"/>
      <c r="P93" s="165"/>
      <c r="Q93" s="165"/>
      <c r="R93" s="165"/>
      <c r="S93" s="165"/>
    </row>
    <row r="94" spans="1:19" ht="36" hidden="1" x14ac:dyDescent="0.35">
      <c r="A94" s="2" t="s">
        <v>122</v>
      </c>
      <c r="B94" s="378" t="s">
        <v>63</v>
      </c>
      <c r="C94" s="146" t="s">
        <v>57</v>
      </c>
      <c r="D94" s="3"/>
      <c r="E94" s="3" t="s">
        <v>3</v>
      </c>
      <c r="F94" s="149" t="s">
        <v>4</v>
      </c>
      <c r="G94" s="149"/>
      <c r="H94" s="149" t="s">
        <v>4</v>
      </c>
      <c r="I94" s="149"/>
      <c r="J94" s="149"/>
      <c r="K94" s="149"/>
      <c r="L94" s="3" t="s">
        <v>9</v>
      </c>
      <c r="M94" s="242" t="s">
        <v>6</v>
      </c>
      <c r="N94" s="242"/>
      <c r="O94" s="242"/>
      <c r="P94" s="242"/>
      <c r="Q94" s="242"/>
      <c r="R94" s="242"/>
      <c r="S94" s="242"/>
    </row>
    <row r="95" spans="1:19" hidden="1" x14ac:dyDescent="0.35">
      <c r="A95" s="2" t="s">
        <v>123</v>
      </c>
      <c r="B95" s="378"/>
      <c r="C95" s="146"/>
      <c r="D95" s="3" t="s">
        <v>7</v>
      </c>
      <c r="E95" s="4">
        <v>2025</v>
      </c>
      <c r="F95" s="147">
        <v>2028</v>
      </c>
      <c r="G95" s="147"/>
      <c r="H95" s="147">
        <v>2032</v>
      </c>
      <c r="I95" s="147"/>
      <c r="J95" s="147"/>
      <c r="K95" s="147"/>
      <c r="L95" s="4">
        <v>2036</v>
      </c>
      <c r="M95" s="244"/>
      <c r="N95" s="244"/>
      <c r="O95" s="244"/>
      <c r="P95" s="244"/>
      <c r="Q95" s="244"/>
      <c r="R95" s="244"/>
      <c r="S95" s="244"/>
    </row>
    <row r="96" spans="1:19" hidden="1" x14ac:dyDescent="0.35">
      <c r="A96" s="2" t="s">
        <v>124</v>
      </c>
      <c r="B96" s="378"/>
      <c r="C96" s="146"/>
      <c r="D96" s="3" t="s">
        <v>8</v>
      </c>
      <c r="E96" s="7"/>
      <c r="F96" s="164"/>
      <c r="G96" s="164"/>
      <c r="H96" s="164"/>
      <c r="I96" s="147"/>
      <c r="J96" s="147"/>
      <c r="K96" s="147"/>
      <c r="L96" s="7"/>
      <c r="M96" s="244"/>
      <c r="N96" s="244"/>
      <c r="O96" s="244"/>
      <c r="P96" s="244"/>
      <c r="Q96" s="244"/>
      <c r="R96" s="244"/>
      <c r="S96" s="244"/>
    </row>
    <row r="97" spans="1:19" hidden="1" x14ac:dyDescent="0.35">
      <c r="A97" s="2" t="s">
        <v>125</v>
      </c>
      <c r="B97" s="378" t="s">
        <v>61</v>
      </c>
      <c r="C97" s="378"/>
      <c r="D97" s="165" t="s">
        <v>56</v>
      </c>
      <c r="E97" s="165"/>
      <c r="F97" s="165"/>
      <c r="G97" s="165"/>
      <c r="H97" s="165"/>
      <c r="I97" s="165"/>
      <c r="J97" s="165"/>
      <c r="K97" s="165"/>
      <c r="L97" s="165"/>
      <c r="M97" s="165"/>
      <c r="N97" s="165"/>
      <c r="O97" s="165"/>
      <c r="P97" s="165"/>
      <c r="Q97" s="165"/>
      <c r="R97" s="165"/>
      <c r="S97" s="165"/>
    </row>
    <row r="98" spans="1:19" ht="36" hidden="1" x14ac:dyDescent="0.35">
      <c r="A98" s="2" t="s">
        <v>126</v>
      </c>
      <c r="B98" s="378" t="s">
        <v>64</v>
      </c>
      <c r="C98" s="146" t="s">
        <v>57</v>
      </c>
      <c r="D98" s="3"/>
      <c r="E98" s="3" t="s">
        <v>3</v>
      </c>
      <c r="F98" s="149" t="s">
        <v>4</v>
      </c>
      <c r="G98" s="149"/>
      <c r="H98" s="149" t="s">
        <v>4</v>
      </c>
      <c r="I98" s="149"/>
      <c r="J98" s="149"/>
      <c r="K98" s="149"/>
      <c r="L98" s="3" t="s">
        <v>9</v>
      </c>
      <c r="M98" s="242" t="s">
        <v>6</v>
      </c>
      <c r="N98" s="242"/>
      <c r="O98" s="242"/>
      <c r="P98" s="242"/>
      <c r="Q98" s="242"/>
      <c r="R98" s="242"/>
      <c r="S98" s="242"/>
    </row>
    <row r="99" spans="1:19" hidden="1" x14ac:dyDescent="0.35">
      <c r="A99" s="2" t="s">
        <v>127</v>
      </c>
      <c r="B99" s="378"/>
      <c r="C99" s="146"/>
      <c r="D99" s="3" t="s">
        <v>7</v>
      </c>
      <c r="E99" s="4">
        <v>2025</v>
      </c>
      <c r="F99" s="147">
        <v>2028</v>
      </c>
      <c r="G99" s="147"/>
      <c r="H99" s="147">
        <v>2032</v>
      </c>
      <c r="I99" s="147"/>
      <c r="J99" s="147"/>
      <c r="K99" s="147"/>
      <c r="L99" s="4">
        <v>2036</v>
      </c>
      <c r="M99" s="244"/>
      <c r="N99" s="244"/>
      <c r="O99" s="244"/>
      <c r="P99" s="244"/>
      <c r="Q99" s="244"/>
      <c r="R99" s="244"/>
      <c r="S99" s="244"/>
    </row>
    <row r="100" spans="1:19" hidden="1" x14ac:dyDescent="0.35">
      <c r="A100" s="2" t="s">
        <v>128</v>
      </c>
      <c r="B100" s="378"/>
      <c r="C100" s="146"/>
      <c r="D100" s="3" t="s">
        <v>8</v>
      </c>
      <c r="E100" s="4"/>
      <c r="F100" s="164"/>
      <c r="G100" s="164"/>
      <c r="H100" s="164"/>
      <c r="I100" s="147"/>
      <c r="J100" s="147"/>
      <c r="K100" s="147"/>
      <c r="L100" s="7"/>
      <c r="M100" s="244"/>
      <c r="N100" s="244"/>
      <c r="O100" s="244"/>
      <c r="P100" s="244"/>
      <c r="Q100" s="244"/>
      <c r="R100" s="244"/>
      <c r="S100" s="244"/>
    </row>
    <row r="101" spans="1:19" hidden="1" x14ac:dyDescent="0.35">
      <c r="A101" s="2" t="s">
        <v>129</v>
      </c>
      <c r="B101" s="1" t="s">
        <v>10</v>
      </c>
      <c r="C101" s="218" t="s">
        <v>25</v>
      </c>
      <c r="D101" s="219"/>
      <c r="E101" s="219"/>
      <c r="F101" s="219"/>
      <c r="G101" s="219"/>
      <c r="H101" s="219"/>
      <c r="I101" s="219"/>
      <c r="J101" s="219"/>
      <c r="K101" s="219"/>
      <c r="L101" s="219"/>
      <c r="M101" s="219"/>
      <c r="N101" s="219"/>
      <c r="O101" s="219"/>
      <c r="P101" s="219"/>
      <c r="Q101" s="219"/>
      <c r="R101" s="219"/>
      <c r="S101" s="220"/>
    </row>
    <row r="102" spans="1:19" hidden="1" x14ac:dyDescent="0.35">
      <c r="A102" s="2" t="s">
        <v>130</v>
      </c>
      <c r="B102" s="378" t="s">
        <v>11</v>
      </c>
      <c r="C102" s="378" t="s">
        <v>12</v>
      </c>
      <c r="D102" s="166" t="s">
        <v>13</v>
      </c>
      <c r="E102" s="149" t="s">
        <v>6</v>
      </c>
      <c r="F102" s="149" t="s">
        <v>14</v>
      </c>
      <c r="G102" s="149"/>
      <c r="H102" s="149" t="s">
        <v>15</v>
      </c>
      <c r="I102" s="149"/>
      <c r="J102" s="149"/>
      <c r="K102" s="149"/>
      <c r="L102" s="149" t="s">
        <v>16</v>
      </c>
      <c r="M102" s="246" t="s">
        <v>17</v>
      </c>
      <c r="N102" s="242" t="s">
        <v>18</v>
      </c>
      <c r="O102" s="242"/>
      <c r="P102" s="242"/>
      <c r="Q102" s="242"/>
      <c r="R102" s="242"/>
      <c r="S102" s="242"/>
    </row>
    <row r="103" spans="1:19" hidden="1" x14ac:dyDescent="0.35">
      <c r="A103" s="2" t="s">
        <v>131</v>
      </c>
      <c r="B103" s="378"/>
      <c r="C103" s="378"/>
      <c r="D103" s="166"/>
      <c r="E103" s="149"/>
      <c r="F103" s="149"/>
      <c r="G103" s="149"/>
      <c r="H103" s="149"/>
      <c r="I103" s="149"/>
      <c r="J103" s="149"/>
      <c r="K103" s="149"/>
      <c r="L103" s="149"/>
      <c r="M103" s="246"/>
      <c r="N103" s="244" t="s">
        <v>65</v>
      </c>
      <c r="O103" s="244"/>
      <c r="P103" s="244" t="s">
        <v>19</v>
      </c>
      <c r="Q103" s="244"/>
      <c r="R103" s="244"/>
      <c r="S103" s="244" t="s">
        <v>20</v>
      </c>
    </row>
    <row r="104" spans="1:19" hidden="1" x14ac:dyDescent="0.35">
      <c r="A104" s="2" t="s">
        <v>132</v>
      </c>
      <c r="B104" s="382"/>
      <c r="C104" s="382"/>
      <c r="D104" s="245"/>
      <c r="E104" s="150"/>
      <c r="F104" s="150"/>
      <c r="G104" s="150"/>
      <c r="H104" s="150"/>
      <c r="I104" s="150"/>
      <c r="J104" s="150"/>
      <c r="K104" s="150"/>
      <c r="L104" s="150"/>
      <c r="M104" s="247"/>
      <c r="N104" s="61" t="s">
        <v>21</v>
      </c>
      <c r="O104" s="52" t="s">
        <v>22</v>
      </c>
      <c r="P104" s="52" t="s">
        <v>21</v>
      </c>
      <c r="Q104" s="336" t="s">
        <v>23</v>
      </c>
      <c r="R104" s="336"/>
      <c r="S104" s="336"/>
    </row>
    <row r="105" spans="1:19" s="92" customFormat="1" x14ac:dyDescent="0.35">
      <c r="A105" s="90"/>
      <c r="B105" s="90"/>
      <c r="C105" s="91"/>
      <c r="D105" s="91"/>
      <c r="E105" s="91"/>
      <c r="F105" s="91"/>
      <c r="G105" s="91"/>
      <c r="H105" s="91"/>
      <c r="I105" s="91"/>
      <c r="J105" s="91"/>
      <c r="K105" s="91"/>
      <c r="L105" s="91"/>
      <c r="M105" s="56">
        <f>SUM(M91:M92)</f>
        <v>0</v>
      </c>
      <c r="N105" s="56">
        <f>SUM(N91:N91)</f>
        <v>0</v>
      </c>
      <c r="O105" s="56">
        <f>SUM(O91:O91)</f>
        <v>0</v>
      </c>
      <c r="P105" s="56">
        <f>SUM(P91:P91)</f>
        <v>0</v>
      </c>
      <c r="Q105" s="56">
        <f>SUM(Q91:Q91)</f>
        <v>0</v>
      </c>
      <c r="R105" s="56">
        <f>SUM(R91:R91)</f>
        <v>0</v>
      </c>
      <c r="S105" s="71">
        <f>SUM(S91:S92)</f>
        <v>1100000</v>
      </c>
    </row>
    <row r="106" spans="1:19" s="23" customFormat="1" ht="42.6" customHeight="1" x14ac:dyDescent="0.25">
      <c r="A106" s="229" t="s">
        <v>157</v>
      </c>
      <c r="B106" s="229"/>
      <c r="C106" s="229"/>
      <c r="D106" s="230" t="s">
        <v>158</v>
      </c>
      <c r="E106" s="231"/>
      <c r="F106" s="231"/>
      <c r="G106" s="231"/>
      <c r="H106" s="231"/>
      <c r="I106" s="231"/>
      <c r="J106" s="231"/>
      <c r="K106" s="231"/>
      <c r="L106" s="231"/>
      <c r="M106" s="231"/>
      <c r="N106" s="231"/>
      <c r="O106" s="231"/>
      <c r="P106" s="231"/>
      <c r="Q106" s="231"/>
      <c r="R106" s="231"/>
      <c r="S106" s="232"/>
    </row>
    <row r="107" spans="1:19" s="23" customFormat="1" ht="32.450000000000003" customHeight="1" x14ac:dyDescent="0.25">
      <c r="A107" s="207" t="s">
        <v>77</v>
      </c>
      <c r="B107" s="207"/>
      <c r="C107" s="227" t="s">
        <v>42</v>
      </c>
      <c r="D107" s="68"/>
      <c r="E107" s="8" t="s">
        <v>3</v>
      </c>
      <c r="F107" s="210" t="s">
        <v>4</v>
      </c>
      <c r="G107" s="243"/>
      <c r="H107" s="210" t="s">
        <v>4</v>
      </c>
      <c r="I107" s="314"/>
      <c r="J107" s="314"/>
      <c r="K107" s="243"/>
      <c r="L107" s="8" t="s">
        <v>9</v>
      </c>
      <c r="M107" s="210" t="s">
        <v>6</v>
      </c>
      <c r="N107" s="212"/>
      <c r="O107" s="212"/>
      <c r="P107" s="212"/>
      <c r="Q107" s="212"/>
      <c r="R107" s="212"/>
      <c r="S107" s="211"/>
    </row>
    <row r="108" spans="1:19" s="23" customFormat="1" x14ac:dyDescent="0.25">
      <c r="A108" s="207"/>
      <c r="B108" s="207"/>
      <c r="C108" s="228"/>
      <c r="D108" s="68" t="s">
        <v>7</v>
      </c>
      <c r="E108" s="130">
        <v>2025</v>
      </c>
      <c r="F108" s="213">
        <v>2029</v>
      </c>
      <c r="G108" s="213"/>
      <c r="H108" s="213">
        <v>2033</v>
      </c>
      <c r="I108" s="213"/>
      <c r="J108" s="213"/>
      <c r="K108" s="213"/>
      <c r="L108" s="130">
        <v>2037</v>
      </c>
      <c r="M108" s="214"/>
      <c r="N108" s="153"/>
      <c r="O108" s="153"/>
      <c r="P108" s="153"/>
      <c r="Q108" s="153"/>
      <c r="R108" s="153"/>
      <c r="S108" s="152"/>
    </row>
    <row r="109" spans="1:19" s="23" customFormat="1" x14ac:dyDescent="0.25">
      <c r="A109" s="207"/>
      <c r="B109" s="207"/>
      <c r="C109" s="228"/>
      <c r="D109" s="68" t="s">
        <v>8</v>
      </c>
      <c r="E109" s="8">
        <v>2</v>
      </c>
      <c r="F109" s="210">
        <v>10</v>
      </c>
      <c r="G109" s="211"/>
      <c r="H109" s="210">
        <v>25</v>
      </c>
      <c r="I109" s="212"/>
      <c r="J109" s="212"/>
      <c r="K109" s="211"/>
      <c r="L109" s="8">
        <v>50</v>
      </c>
      <c r="M109" s="161"/>
      <c r="N109" s="162"/>
      <c r="O109" s="162"/>
      <c r="P109" s="162"/>
      <c r="Q109" s="162"/>
      <c r="R109" s="162"/>
      <c r="S109" s="163"/>
    </row>
    <row r="110" spans="1:19" s="16" customFormat="1" ht="16.149999999999999" customHeight="1" x14ac:dyDescent="0.25">
      <c r="A110" s="372" t="s">
        <v>76</v>
      </c>
      <c r="B110" s="373"/>
      <c r="C110" s="239" t="s">
        <v>12</v>
      </c>
      <c r="D110" s="189" t="s">
        <v>13</v>
      </c>
      <c r="E110" s="189" t="s">
        <v>6</v>
      </c>
      <c r="F110" s="157" t="s">
        <v>14</v>
      </c>
      <c r="G110" s="152"/>
      <c r="H110" s="157" t="s">
        <v>15</v>
      </c>
      <c r="I110" s="153"/>
      <c r="J110" s="153"/>
      <c r="K110" s="152"/>
      <c r="L110" s="189" t="s">
        <v>16</v>
      </c>
      <c r="M110" s="167" t="s">
        <v>17</v>
      </c>
      <c r="N110" s="170" t="s">
        <v>18</v>
      </c>
      <c r="O110" s="212"/>
      <c r="P110" s="212"/>
      <c r="Q110" s="212"/>
      <c r="R110" s="212"/>
      <c r="S110" s="211"/>
    </row>
    <row r="111" spans="1:19" s="16" customFormat="1" ht="16.149999999999999" customHeight="1" x14ac:dyDescent="0.25">
      <c r="A111" s="372"/>
      <c r="B111" s="373"/>
      <c r="C111" s="240"/>
      <c r="D111" s="223"/>
      <c r="E111" s="223"/>
      <c r="F111" s="158"/>
      <c r="G111" s="160"/>
      <c r="H111" s="158"/>
      <c r="I111" s="159"/>
      <c r="J111" s="159"/>
      <c r="K111" s="160"/>
      <c r="L111" s="223"/>
      <c r="M111" s="225"/>
      <c r="N111" s="173" t="s">
        <v>65</v>
      </c>
      <c r="O111" s="226"/>
      <c r="P111" s="170" t="s">
        <v>19</v>
      </c>
      <c r="Q111" s="212"/>
      <c r="R111" s="211"/>
      <c r="S111" s="167" t="s">
        <v>20</v>
      </c>
    </row>
    <row r="112" spans="1:19" s="16" customFormat="1" ht="14.45" customHeight="1" x14ac:dyDescent="0.25">
      <c r="A112" s="372"/>
      <c r="B112" s="373"/>
      <c r="C112" s="241"/>
      <c r="D112" s="224"/>
      <c r="E112" s="224"/>
      <c r="F112" s="161"/>
      <c r="G112" s="163"/>
      <c r="H112" s="161"/>
      <c r="I112" s="162"/>
      <c r="J112" s="162"/>
      <c r="K112" s="163"/>
      <c r="L112" s="224"/>
      <c r="M112" s="225"/>
      <c r="N112" s="66" t="s">
        <v>21</v>
      </c>
      <c r="O112" s="66" t="s">
        <v>22</v>
      </c>
      <c r="P112" s="66" t="s">
        <v>21</v>
      </c>
      <c r="Q112" s="157" t="s">
        <v>23</v>
      </c>
      <c r="R112" s="152"/>
      <c r="S112" s="225"/>
    </row>
    <row r="113" spans="1:19" s="16" customFormat="1" ht="45" x14ac:dyDescent="0.25">
      <c r="A113" s="57" t="s">
        <v>134</v>
      </c>
      <c r="B113" s="72" t="s">
        <v>221</v>
      </c>
      <c r="C113" s="67" t="s">
        <v>222</v>
      </c>
      <c r="D113" s="47" t="s">
        <v>223</v>
      </c>
      <c r="E113" s="47" t="s">
        <v>66</v>
      </c>
      <c r="F113" s="151" t="s">
        <v>186</v>
      </c>
      <c r="G113" s="152"/>
      <c r="H113" s="151"/>
      <c r="I113" s="153"/>
      <c r="J113" s="153"/>
      <c r="K113" s="152"/>
      <c r="L113" s="95" t="s">
        <v>189</v>
      </c>
      <c r="M113" s="73">
        <v>1000000</v>
      </c>
      <c r="N113" s="74">
        <v>1000000</v>
      </c>
      <c r="O113" s="74"/>
      <c r="P113" s="74"/>
      <c r="Q113" s="235"/>
      <c r="R113" s="236"/>
      <c r="S113" s="73"/>
    </row>
    <row r="114" spans="1:19" s="16" customFormat="1" ht="45" x14ac:dyDescent="0.25">
      <c r="A114" s="119" t="s">
        <v>135</v>
      </c>
      <c r="B114" s="58" t="s">
        <v>318</v>
      </c>
      <c r="C114" s="127" t="s">
        <v>222</v>
      </c>
      <c r="D114" s="128" t="s">
        <v>223</v>
      </c>
      <c r="E114" s="129" t="s">
        <v>66</v>
      </c>
      <c r="F114" s="237" t="s">
        <v>186</v>
      </c>
      <c r="G114" s="238"/>
      <c r="H114" s="198"/>
      <c r="I114" s="199"/>
      <c r="J114" s="199"/>
      <c r="K114" s="200"/>
      <c r="L114" s="129" t="s">
        <v>189</v>
      </c>
      <c r="M114" s="69">
        <v>4000000</v>
      </c>
      <c r="N114" s="70">
        <f>+M114</f>
        <v>4000000</v>
      </c>
      <c r="O114" s="70"/>
      <c r="P114" s="70"/>
      <c r="Q114" s="177"/>
      <c r="R114" s="178"/>
      <c r="S114" s="69"/>
    </row>
    <row r="115" spans="1:19" s="23" customFormat="1" ht="25.15" customHeight="1" x14ac:dyDescent="0.25">
      <c r="A115" s="216" t="s">
        <v>10</v>
      </c>
      <c r="B115" s="217"/>
      <c r="C115" s="218" t="s">
        <v>25</v>
      </c>
      <c r="D115" s="219"/>
      <c r="E115" s="219"/>
      <c r="F115" s="219"/>
      <c r="G115" s="219"/>
      <c r="H115" s="219"/>
      <c r="I115" s="219"/>
      <c r="J115" s="219"/>
      <c r="K115" s="219"/>
      <c r="L115" s="219"/>
      <c r="M115" s="219"/>
      <c r="N115" s="219"/>
      <c r="O115" s="219"/>
      <c r="P115" s="219"/>
      <c r="Q115" s="219"/>
      <c r="R115" s="219"/>
      <c r="S115" s="220"/>
    </row>
    <row r="116" spans="1:19" s="23" customFormat="1" ht="25.15" customHeight="1" x14ac:dyDescent="0.25">
      <c r="A116" s="53"/>
      <c r="B116" s="53"/>
      <c r="C116" s="54"/>
      <c r="D116" s="54"/>
      <c r="E116" s="54"/>
      <c r="F116" s="54"/>
      <c r="G116" s="54"/>
      <c r="H116" s="54"/>
      <c r="I116" s="54"/>
      <c r="J116" s="54"/>
      <c r="K116" s="54"/>
      <c r="L116" s="54"/>
      <c r="M116" s="56">
        <f t="shared" ref="M116:S116" si="4">SUM(M106:M115)</f>
        <v>5000000</v>
      </c>
      <c r="N116" s="56">
        <f t="shared" si="4"/>
        <v>5000000</v>
      </c>
      <c r="O116" s="56">
        <f t="shared" si="4"/>
        <v>0</v>
      </c>
      <c r="P116" s="56">
        <f t="shared" si="4"/>
        <v>0</v>
      </c>
      <c r="Q116" s="56">
        <f t="shared" si="4"/>
        <v>0</v>
      </c>
      <c r="R116" s="56">
        <f t="shared" si="4"/>
        <v>0</v>
      </c>
      <c r="S116" s="56">
        <f t="shared" si="4"/>
        <v>0</v>
      </c>
    </row>
    <row r="117" spans="1:19" s="23" customFormat="1" ht="42.6" customHeight="1" x14ac:dyDescent="0.25">
      <c r="A117" s="229" t="s">
        <v>159</v>
      </c>
      <c r="B117" s="229"/>
      <c r="C117" s="229"/>
      <c r="D117" s="230" t="s">
        <v>171</v>
      </c>
      <c r="E117" s="231"/>
      <c r="F117" s="231"/>
      <c r="G117" s="231"/>
      <c r="H117" s="231"/>
      <c r="I117" s="231"/>
      <c r="J117" s="231"/>
      <c r="K117" s="231"/>
      <c r="L117" s="231"/>
      <c r="M117" s="231"/>
      <c r="N117" s="231"/>
      <c r="O117" s="231"/>
      <c r="P117" s="231"/>
      <c r="Q117" s="231"/>
      <c r="R117" s="231"/>
      <c r="S117" s="232"/>
    </row>
    <row r="118" spans="1:19" s="23" customFormat="1" ht="32.450000000000003" customHeight="1" x14ac:dyDescent="0.25">
      <c r="A118" s="207" t="s">
        <v>155</v>
      </c>
      <c r="B118" s="207"/>
      <c r="C118" s="227" t="s">
        <v>154</v>
      </c>
      <c r="D118" s="68"/>
      <c r="E118" s="8" t="s">
        <v>3</v>
      </c>
      <c r="F118" s="210" t="s">
        <v>4</v>
      </c>
      <c r="G118" s="211"/>
      <c r="H118" s="210" t="s">
        <v>4</v>
      </c>
      <c r="I118" s="212"/>
      <c r="J118" s="212"/>
      <c r="K118" s="211"/>
      <c r="L118" s="8" t="s">
        <v>9</v>
      </c>
      <c r="M118" s="210" t="s">
        <v>6</v>
      </c>
      <c r="N118" s="212"/>
      <c r="O118" s="212"/>
      <c r="P118" s="212"/>
      <c r="Q118" s="212"/>
      <c r="R118" s="212"/>
      <c r="S118" s="211"/>
    </row>
    <row r="119" spans="1:19" s="23" customFormat="1" x14ac:dyDescent="0.25">
      <c r="A119" s="207"/>
      <c r="B119" s="207"/>
      <c r="C119" s="228"/>
      <c r="D119" s="68" t="s">
        <v>7</v>
      </c>
      <c r="E119" s="130">
        <v>2025</v>
      </c>
      <c r="F119" s="213">
        <v>2029</v>
      </c>
      <c r="G119" s="213"/>
      <c r="H119" s="213">
        <v>2033</v>
      </c>
      <c r="I119" s="213"/>
      <c r="J119" s="213"/>
      <c r="K119" s="213"/>
      <c r="L119" s="130">
        <v>2037</v>
      </c>
      <c r="M119" s="214"/>
      <c r="N119" s="153"/>
      <c r="O119" s="153"/>
      <c r="P119" s="153"/>
      <c r="Q119" s="153"/>
      <c r="R119" s="153"/>
      <c r="S119" s="152"/>
    </row>
    <row r="120" spans="1:19" s="23" customFormat="1" x14ac:dyDescent="0.25">
      <c r="A120" s="207"/>
      <c r="B120" s="207"/>
      <c r="C120" s="228"/>
      <c r="D120" s="68" t="s">
        <v>8</v>
      </c>
      <c r="E120" s="8">
        <v>2</v>
      </c>
      <c r="F120" s="210">
        <v>10</v>
      </c>
      <c r="G120" s="211"/>
      <c r="H120" s="210">
        <v>25</v>
      </c>
      <c r="I120" s="212"/>
      <c r="J120" s="212"/>
      <c r="K120" s="211"/>
      <c r="L120" s="8">
        <v>50</v>
      </c>
      <c r="M120" s="161"/>
      <c r="N120" s="162"/>
      <c r="O120" s="162"/>
      <c r="P120" s="162"/>
      <c r="Q120" s="162"/>
      <c r="R120" s="162"/>
      <c r="S120" s="163"/>
    </row>
    <row r="121" spans="1:19" s="16" customFormat="1" ht="16.149999999999999" customHeight="1" x14ac:dyDescent="0.25">
      <c r="A121" s="372" t="s">
        <v>76</v>
      </c>
      <c r="B121" s="373"/>
      <c r="C121" s="239" t="s">
        <v>12</v>
      </c>
      <c r="D121" s="189" t="s">
        <v>13</v>
      </c>
      <c r="E121" s="189" t="s">
        <v>6</v>
      </c>
      <c r="F121" s="157" t="s">
        <v>14</v>
      </c>
      <c r="G121" s="152"/>
      <c r="H121" s="157" t="s">
        <v>15</v>
      </c>
      <c r="I121" s="153"/>
      <c r="J121" s="153"/>
      <c r="K121" s="152"/>
      <c r="L121" s="189" t="s">
        <v>16</v>
      </c>
      <c r="M121" s="167" t="s">
        <v>17</v>
      </c>
      <c r="N121" s="170" t="s">
        <v>18</v>
      </c>
      <c r="O121" s="212"/>
      <c r="P121" s="212"/>
      <c r="Q121" s="212"/>
      <c r="R121" s="212"/>
      <c r="S121" s="211"/>
    </row>
    <row r="122" spans="1:19" s="16" customFormat="1" ht="16.149999999999999" customHeight="1" x14ac:dyDescent="0.25">
      <c r="A122" s="372"/>
      <c r="B122" s="373"/>
      <c r="C122" s="240"/>
      <c r="D122" s="223"/>
      <c r="E122" s="223"/>
      <c r="F122" s="158"/>
      <c r="G122" s="160"/>
      <c r="H122" s="158"/>
      <c r="I122" s="159"/>
      <c r="J122" s="159"/>
      <c r="K122" s="160"/>
      <c r="L122" s="223"/>
      <c r="M122" s="225"/>
      <c r="N122" s="173" t="s">
        <v>65</v>
      </c>
      <c r="O122" s="226"/>
      <c r="P122" s="170" t="s">
        <v>19</v>
      </c>
      <c r="Q122" s="212"/>
      <c r="R122" s="211"/>
      <c r="S122" s="167" t="s">
        <v>20</v>
      </c>
    </row>
    <row r="123" spans="1:19" s="16" customFormat="1" ht="14.45" customHeight="1" x14ac:dyDescent="0.25">
      <c r="A123" s="372"/>
      <c r="B123" s="373"/>
      <c r="C123" s="241"/>
      <c r="D123" s="224"/>
      <c r="E123" s="224"/>
      <c r="F123" s="161"/>
      <c r="G123" s="163"/>
      <c r="H123" s="161"/>
      <c r="I123" s="162"/>
      <c r="J123" s="162"/>
      <c r="K123" s="163"/>
      <c r="L123" s="224"/>
      <c r="M123" s="225"/>
      <c r="N123" s="85" t="s">
        <v>21</v>
      </c>
      <c r="O123" s="85" t="s">
        <v>22</v>
      </c>
      <c r="P123" s="85" t="s">
        <v>21</v>
      </c>
      <c r="Q123" s="157" t="s">
        <v>23</v>
      </c>
      <c r="R123" s="152"/>
      <c r="S123" s="225"/>
    </row>
    <row r="124" spans="1:19" s="16" customFormat="1" ht="60" x14ac:dyDescent="0.25">
      <c r="A124" s="57" t="s">
        <v>152</v>
      </c>
      <c r="B124" s="72" t="s">
        <v>224</v>
      </c>
      <c r="C124" s="72" t="s">
        <v>172</v>
      </c>
      <c r="D124" s="87" t="s">
        <v>176</v>
      </c>
      <c r="E124" s="87" t="s">
        <v>66</v>
      </c>
      <c r="F124" s="151" t="s">
        <v>186</v>
      </c>
      <c r="G124" s="152"/>
      <c r="H124" s="151"/>
      <c r="I124" s="153"/>
      <c r="J124" s="153"/>
      <c r="K124" s="152"/>
      <c r="L124" s="82" t="s">
        <v>326</v>
      </c>
      <c r="M124" s="73">
        <v>3000000</v>
      </c>
      <c r="N124" s="74">
        <f>+M124</f>
        <v>3000000</v>
      </c>
      <c r="O124" s="74"/>
      <c r="P124" s="74"/>
      <c r="Q124" s="235"/>
      <c r="R124" s="236"/>
      <c r="S124" s="73"/>
    </row>
    <row r="125" spans="1:19" s="16" customFormat="1" ht="30" x14ac:dyDescent="0.25">
      <c r="A125" s="81" t="s">
        <v>153</v>
      </c>
      <c r="B125" s="83" t="s">
        <v>247</v>
      </c>
      <c r="C125" s="83" t="s">
        <v>248</v>
      </c>
      <c r="D125" s="84" t="s">
        <v>249</v>
      </c>
      <c r="E125" s="84" t="s">
        <v>66</v>
      </c>
      <c r="F125" s="154" t="s">
        <v>250</v>
      </c>
      <c r="G125" s="156"/>
      <c r="H125" s="154"/>
      <c r="I125" s="155"/>
      <c r="J125" s="155"/>
      <c r="K125" s="156"/>
      <c r="L125" s="84" t="s">
        <v>189</v>
      </c>
      <c r="M125" s="69">
        <v>30000000</v>
      </c>
      <c r="N125" s="70"/>
      <c r="O125" s="70"/>
      <c r="P125" s="70"/>
      <c r="Q125" s="144" t="s">
        <v>316</v>
      </c>
      <c r="R125" s="145"/>
      <c r="S125" s="69">
        <v>30000000</v>
      </c>
    </row>
    <row r="126" spans="1:19" s="16" customFormat="1" ht="30" x14ac:dyDescent="0.2">
      <c r="A126" s="132" t="s">
        <v>338</v>
      </c>
      <c r="B126" s="142" t="s">
        <v>339</v>
      </c>
      <c r="C126" s="133" t="s">
        <v>340</v>
      </c>
      <c r="D126" s="135"/>
      <c r="E126" s="135" t="s">
        <v>66</v>
      </c>
      <c r="F126" s="143" t="s">
        <v>186</v>
      </c>
      <c r="G126" s="143"/>
      <c r="H126" s="135"/>
      <c r="I126" s="135"/>
      <c r="J126" s="135"/>
      <c r="K126" s="135"/>
      <c r="L126" s="135">
        <v>2026</v>
      </c>
      <c r="M126" s="140">
        <v>265491</v>
      </c>
      <c r="N126" s="70">
        <v>265491</v>
      </c>
      <c r="O126" s="70"/>
      <c r="P126" s="70"/>
      <c r="Q126" s="144"/>
      <c r="R126" s="145"/>
      <c r="S126" s="69"/>
    </row>
    <row r="127" spans="1:19" s="23" customFormat="1" ht="25.15" customHeight="1" x14ac:dyDescent="0.25">
      <c r="A127" s="216" t="s">
        <v>10</v>
      </c>
      <c r="B127" s="217"/>
      <c r="C127" s="218" t="s">
        <v>25</v>
      </c>
      <c r="D127" s="219"/>
      <c r="E127" s="219"/>
      <c r="F127" s="219"/>
      <c r="G127" s="219"/>
      <c r="H127" s="219"/>
      <c r="I127" s="219"/>
      <c r="J127" s="219"/>
      <c r="K127" s="219"/>
      <c r="L127" s="219"/>
      <c r="M127" s="219"/>
      <c r="N127" s="219"/>
      <c r="O127" s="219"/>
      <c r="P127" s="219"/>
      <c r="Q127" s="219"/>
      <c r="R127" s="219"/>
      <c r="S127" s="220"/>
    </row>
    <row r="128" spans="1:19" s="23" customFormat="1" ht="25.15" customHeight="1" x14ac:dyDescent="0.25">
      <c r="A128" s="53"/>
      <c r="B128" s="53"/>
      <c r="C128" s="54"/>
      <c r="D128" s="54"/>
      <c r="E128" s="54"/>
      <c r="F128" s="54"/>
      <c r="G128" s="54"/>
      <c r="H128" s="54"/>
      <c r="I128" s="54"/>
      <c r="J128" s="54"/>
      <c r="K128" s="54"/>
      <c r="L128" s="54"/>
      <c r="M128" s="56">
        <f t="shared" ref="M128:S128" si="5">SUM(M117:M127)</f>
        <v>33265491</v>
      </c>
      <c r="N128" s="56">
        <f t="shared" si="5"/>
        <v>3265491</v>
      </c>
      <c r="O128" s="56">
        <f t="shared" si="5"/>
        <v>0</v>
      </c>
      <c r="P128" s="56">
        <f t="shared" si="5"/>
        <v>0</v>
      </c>
      <c r="Q128" s="56">
        <f t="shared" si="5"/>
        <v>0</v>
      </c>
      <c r="R128" s="56">
        <f t="shared" si="5"/>
        <v>0</v>
      </c>
      <c r="S128" s="56">
        <f t="shared" si="5"/>
        <v>30000000</v>
      </c>
    </row>
    <row r="129" spans="1:19" s="23" customFormat="1" ht="42.6" customHeight="1" x14ac:dyDescent="0.25">
      <c r="A129" s="229" t="s">
        <v>160</v>
      </c>
      <c r="B129" s="229"/>
      <c r="C129" s="229"/>
      <c r="D129" s="230" t="s">
        <v>173</v>
      </c>
      <c r="E129" s="231"/>
      <c r="F129" s="231"/>
      <c r="G129" s="231"/>
      <c r="H129" s="231"/>
      <c r="I129" s="231"/>
      <c r="J129" s="231"/>
      <c r="K129" s="231"/>
      <c r="L129" s="231"/>
      <c r="M129" s="231"/>
      <c r="N129" s="231"/>
      <c r="O129" s="231"/>
      <c r="P129" s="231"/>
      <c r="Q129" s="231"/>
      <c r="R129" s="231"/>
      <c r="S129" s="232"/>
    </row>
    <row r="130" spans="1:19" s="23" customFormat="1" ht="32.450000000000003" customHeight="1" x14ac:dyDescent="0.25">
      <c r="A130" s="207" t="s">
        <v>156</v>
      </c>
      <c r="B130" s="207"/>
      <c r="C130" s="227" t="s">
        <v>180</v>
      </c>
      <c r="D130" s="68"/>
      <c r="E130" s="8" t="s">
        <v>3</v>
      </c>
      <c r="F130" s="210" t="s">
        <v>4</v>
      </c>
      <c r="G130" s="211"/>
      <c r="H130" s="210" t="s">
        <v>4</v>
      </c>
      <c r="I130" s="212"/>
      <c r="J130" s="212"/>
      <c r="K130" s="211"/>
      <c r="L130" s="8" t="s">
        <v>9</v>
      </c>
      <c r="M130" s="210" t="s">
        <v>6</v>
      </c>
      <c r="N130" s="212"/>
      <c r="O130" s="212"/>
      <c r="P130" s="212"/>
      <c r="Q130" s="212"/>
      <c r="R130" s="212"/>
      <c r="S130" s="211"/>
    </row>
    <row r="131" spans="1:19" s="23" customFormat="1" x14ac:dyDescent="0.25">
      <c r="A131" s="207"/>
      <c r="B131" s="207"/>
      <c r="C131" s="228"/>
      <c r="D131" s="68" t="s">
        <v>7</v>
      </c>
      <c r="E131" s="130">
        <v>2025</v>
      </c>
      <c r="F131" s="213">
        <v>2029</v>
      </c>
      <c r="G131" s="213"/>
      <c r="H131" s="213">
        <v>2033</v>
      </c>
      <c r="I131" s="213"/>
      <c r="J131" s="213"/>
      <c r="K131" s="213"/>
      <c r="L131" s="130">
        <v>2037</v>
      </c>
      <c r="M131" s="214"/>
      <c r="N131" s="153"/>
      <c r="O131" s="153"/>
      <c r="P131" s="153"/>
      <c r="Q131" s="153"/>
      <c r="R131" s="153"/>
      <c r="S131" s="152"/>
    </row>
    <row r="132" spans="1:19" s="23" customFormat="1" x14ac:dyDescent="0.25">
      <c r="A132" s="207"/>
      <c r="B132" s="207"/>
      <c r="C132" s="228"/>
      <c r="D132" s="68" t="s">
        <v>8</v>
      </c>
      <c r="E132" s="8">
        <v>2</v>
      </c>
      <c r="F132" s="210">
        <v>10</v>
      </c>
      <c r="G132" s="211"/>
      <c r="H132" s="210">
        <v>25</v>
      </c>
      <c r="I132" s="212"/>
      <c r="J132" s="212"/>
      <c r="K132" s="211"/>
      <c r="L132" s="8">
        <v>50</v>
      </c>
      <c r="M132" s="161"/>
      <c r="N132" s="162"/>
      <c r="O132" s="162"/>
      <c r="P132" s="162"/>
      <c r="Q132" s="162"/>
      <c r="R132" s="162"/>
      <c r="S132" s="163"/>
    </row>
    <row r="133" spans="1:19" s="16" customFormat="1" ht="16.149999999999999" customHeight="1" x14ac:dyDescent="0.25">
      <c r="A133" s="147" t="s">
        <v>76</v>
      </c>
      <c r="B133" s="147"/>
      <c r="C133" s="221" t="s">
        <v>12</v>
      </c>
      <c r="D133" s="189" t="s">
        <v>13</v>
      </c>
      <c r="E133" s="189" t="s">
        <v>6</v>
      </c>
      <c r="F133" s="157" t="s">
        <v>14</v>
      </c>
      <c r="G133" s="152"/>
      <c r="H133" s="157" t="s">
        <v>15</v>
      </c>
      <c r="I133" s="153"/>
      <c r="J133" s="153"/>
      <c r="K133" s="152"/>
      <c r="L133" s="189" t="s">
        <v>16</v>
      </c>
      <c r="M133" s="167" t="s">
        <v>17</v>
      </c>
      <c r="N133" s="170" t="s">
        <v>18</v>
      </c>
      <c r="O133" s="212"/>
      <c r="P133" s="212"/>
      <c r="Q133" s="212"/>
      <c r="R133" s="212"/>
      <c r="S133" s="211"/>
    </row>
    <row r="134" spans="1:19" s="16" customFormat="1" ht="16.149999999999999" customHeight="1" x14ac:dyDescent="0.25">
      <c r="A134" s="147"/>
      <c r="B134" s="147"/>
      <c r="C134" s="209"/>
      <c r="D134" s="223"/>
      <c r="E134" s="223"/>
      <c r="F134" s="158"/>
      <c r="G134" s="160"/>
      <c r="H134" s="158"/>
      <c r="I134" s="159"/>
      <c r="J134" s="159"/>
      <c r="K134" s="160"/>
      <c r="L134" s="223"/>
      <c r="M134" s="225"/>
      <c r="N134" s="173" t="s">
        <v>65</v>
      </c>
      <c r="O134" s="226"/>
      <c r="P134" s="170" t="s">
        <v>19</v>
      </c>
      <c r="Q134" s="212"/>
      <c r="R134" s="211"/>
      <c r="S134" s="167" t="s">
        <v>20</v>
      </c>
    </row>
    <row r="135" spans="1:19" s="16" customFormat="1" ht="14.45" customHeight="1" x14ac:dyDescent="0.25">
      <c r="A135" s="147"/>
      <c r="B135" s="147"/>
      <c r="C135" s="222"/>
      <c r="D135" s="224"/>
      <c r="E135" s="224"/>
      <c r="F135" s="161"/>
      <c r="G135" s="163"/>
      <c r="H135" s="161"/>
      <c r="I135" s="162"/>
      <c r="J135" s="162"/>
      <c r="K135" s="163"/>
      <c r="L135" s="224"/>
      <c r="M135" s="225"/>
      <c r="N135" s="85" t="s">
        <v>21</v>
      </c>
      <c r="O135" s="85" t="s">
        <v>22</v>
      </c>
      <c r="P135" s="85" t="s">
        <v>21</v>
      </c>
      <c r="Q135" s="157" t="s">
        <v>23</v>
      </c>
      <c r="R135" s="152"/>
      <c r="S135" s="225"/>
    </row>
    <row r="136" spans="1:19" s="23" customFormat="1" ht="144" x14ac:dyDescent="0.25">
      <c r="A136" s="63" t="s">
        <v>161</v>
      </c>
      <c r="B136" s="95" t="s">
        <v>232</v>
      </c>
      <c r="C136" s="42" t="s">
        <v>234</v>
      </c>
      <c r="D136" s="95" t="s">
        <v>233</v>
      </c>
      <c r="E136" s="95" t="s">
        <v>66</v>
      </c>
      <c r="F136" s="146" t="s">
        <v>186</v>
      </c>
      <c r="G136" s="146"/>
      <c r="H136" s="146"/>
      <c r="I136" s="146"/>
      <c r="J136" s="146"/>
      <c r="K136" s="146"/>
      <c r="L136" s="95" t="s">
        <v>251</v>
      </c>
      <c r="M136" s="97">
        <v>4000000</v>
      </c>
      <c r="N136" s="97">
        <v>4000000</v>
      </c>
      <c r="O136" s="19"/>
      <c r="P136" s="19"/>
      <c r="Q136" s="19"/>
      <c r="R136" s="19"/>
      <c r="S136" s="97"/>
    </row>
    <row r="137" spans="1:19" s="23" customFormat="1" ht="108" x14ac:dyDescent="0.25">
      <c r="A137" s="63" t="s">
        <v>227</v>
      </c>
      <c r="B137" s="118" t="s">
        <v>225</v>
      </c>
      <c r="C137" s="42" t="s">
        <v>228</v>
      </c>
      <c r="D137" s="118" t="s">
        <v>226</v>
      </c>
      <c r="E137" s="118" t="s">
        <v>66</v>
      </c>
      <c r="F137" s="146" t="s">
        <v>186</v>
      </c>
      <c r="G137" s="146"/>
      <c r="H137" s="146"/>
      <c r="I137" s="146"/>
      <c r="J137" s="146"/>
      <c r="K137" s="146"/>
      <c r="L137" s="118" t="s">
        <v>189</v>
      </c>
      <c r="M137" s="120">
        <v>380000</v>
      </c>
      <c r="N137" s="120">
        <v>380000</v>
      </c>
      <c r="O137" s="19"/>
      <c r="P137" s="19"/>
      <c r="Q137" s="19"/>
      <c r="R137" s="19"/>
      <c r="S137" s="97"/>
    </row>
    <row r="138" spans="1:19" s="23" customFormat="1" ht="108" x14ac:dyDescent="0.2">
      <c r="A138" s="132" t="s">
        <v>328</v>
      </c>
      <c r="B138" s="141" t="s">
        <v>327</v>
      </c>
      <c r="C138" s="45" t="s">
        <v>228</v>
      </c>
      <c r="D138" s="132" t="s">
        <v>226</v>
      </c>
      <c r="E138" s="132" t="s">
        <v>66</v>
      </c>
      <c r="F138" s="147" t="s">
        <v>186</v>
      </c>
      <c r="G138" s="147"/>
      <c r="H138" s="147"/>
      <c r="I138" s="147"/>
      <c r="J138" s="147"/>
      <c r="K138" s="147"/>
      <c r="L138" s="132">
        <v>2026</v>
      </c>
      <c r="M138" s="141">
        <v>143436</v>
      </c>
      <c r="N138" s="137">
        <v>143436</v>
      </c>
      <c r="O138" s="109"/>
      <c r="P138" s="109"/>
      <c r="Q138" s="109"/>
      <c r="R138" s="109"/>
      <c r="S138" s="138"/>
    </row>
    <row r="139" spans="1:19" s="23" customFormat="1" ht="108" x14ac:dyDescent="0.25">
      <c r="A139" s="132" t="s">
        <v>329</v>
      </c>
      <c r="B139" s="136" t="s">
        <v>330</v>
      </c>
      <c r="C139" s="45" t="s">
        <v>228</v>
      </c>
      <c r="D139" s="132" t="s">
        <v>226</v>
      </c>
      <c r="E139" s="132" t="s">
        <v>66</v>
      </c>
      <c r="F139" s="147" t="s">
        <v>186</v>
      </c>
      <c r="G139" s="147"/>
      <c r="H139" s="233"/>
      <c r="I139" s="234"/>
      <c r="J139" s="234"/>
      <c r="K139" s="234"/>
      <c r="L139" s="104">
        <v>2026</v>
      </c>
      <c r="M139" s="108">
        <v>1262490</v>
      </c>
      <c r="N139" s="108">
        <v>1262490</v>
      </c>
      <c r="O139" s="109"/>
      <c r="P139" s="109"/>
      <c r="Q139" s="109"/>
      <c r="R139" s="109"/>
      <c r="S139" s="138"/>
    </row>
    <row r="140" spans="1:19" s="92" customFormat="1" x14ac:dyDescent="0.35">
      <c r="A140" s="90"/>
      <c r="B140" s="90"/>
      <c r="C140" s="91"/>
      <c r="D140" s="91"/>
      <c r="E140" s="91"/>
      <c r="F140" s="91"/>
      <c r="G140" s="91"/>
      <c r="H140" s="91"/>
      <c r="I140" s="91"/>
      <c r="J140" s="91"/>
      <c r="K140" s="91"/>
      <c r="L140" s="91"/>
      <c r="M140" s="56">
        <f>SUM(M136:M137)</f>
        <v>4380000</v>
      </c>
      <c r="N140" s="56">
        <f>SUM(N136:N137)</f>
        <v>4380000</v>
      </c>
      <c r="O140" s="56"/>
      <c r="P140" s="56">
        <v>0</v>
      </c>
      <c r="Q140" s="56"/>
      <c r="R140" s="56"/>
      <c r="S140" s="71"/>
    </row>
    <row r="141" spans="1:19" s="23" customFormat="1" ht="25.15" customHeight="1" x14ac:dyDescent="0.25">
      <c r="A141" s="216" t="s">
        <v>10</v>
      </c>
      <c r="B141" s="217"/>
      <c r="C141" s="218" t="s">
        <v>25</v>
      </c>
      <c r="D141" s="219"/>
      <c r="E141" s="219"/>
      <c r="F141" s="219"/>
      <c r="G141" s="219"/>
      <c r="H141" s="219"/>
      <c r="I141" s="219"/>
      <c r="J141" s="219"/>
      <c r="K141" s="219"/>
      <c r="L141" s="219"/>
      <c r="M141" s="219"/>
      <c r="N141" s="219"/>
      <c r="O141" s="219"/>
      <c r="P141" s="219"/>
      <c r="Q141" s="219"/>
      <c r="R141" s="219"/>
      <c r="S141" s="220"/>
    </row>
    <row r="142" spans="1:19" s="23" customFormat="1" ht="42.6" customHeight="1" x14ac:dyDescent="0.25">
      <c r="A142" s="229" t="s">
        <v>162</v>
      </c>
      <c r="B142" s="229"/>
      <c r="C142" s="229"/>
      <c r="D142" s="230" t="s">
        <v>164</v>
      </c>
      <c r="E142" s="231"/>
      <c r="F142" s="231"/>
      <c r="G142" s="231"/>
      <c r="H142" s="231"/>
      <c r="I142" s="231"/>
      <c r="J142" s="231"/>
      <c r="K142" s="231"/>
      <c r="L142" s="231"/>
      <c r="M142" s="231"/>
      <c r="N142" s="231"/>
      <c r="O142" s="231"/>
      <c r="P142" s="231"/>
      <c r="Q142" s="231"/>
      <c r="R142" s="231"/>
      <c r="S142" s="232"/>
    </row>
    <row r="143" spans="1:19" s="23" customFormat="1" ht="32.450000000000003" customHeight="1" x14ac:dyDescent="0.25">
      <c r="A143" s="207" t="s">
        <v>166</v>
      </c>
      <c r="B143" s="207"/>
      <c r="C143" s="227" t="s">
        <v>163</v>
      </c>
      <c r="D143" s="68"/>
      <c r="E143" s="8" t="s">
        <v>3</v>
      </c>
      <c r="F143" s="210" t="s">
        <v>4</v>
      </c>
      <c r="G143" s="211"/>
      <c r="H143" s="210" t="s">
        <v>4</v>
      </c>
      <c r="I143" s="212"/>
      <c r="J143" s="212"/>
      <c r="K143" s="211"/>
      <c r="L143" s="8" t="s">
        <v>9</v>
      </c>
      <c r="M143" s="210" t="s">
        <v>6</v>
      </c>
      <c r="N143" s="212"/>
      <c r="O143" s="212"/>
      <c r="P143" s="212"/>
      <c r="Q143" s="212"/>
      <c r="R143" s="212"/>
      <c r="S143" s="211"/>
    </row>
    <row r="144" spans="1:19" s="23" customFormat="1" x14ac:dyDescent="0.25">
      <c r="A144" s="207"/>
      <c r="B144" s="207"/>
      <c r="C144" s="228"/>
      <c r="D144" s="68" t="s">
        <v>7</v>
      </c>
      <c r="E144" s="130">
        <v>2025</v>
      </c>
      <c r="F144" s="213">
        <v>2029</v>
      </c>
      <c r="G144" s="213"/>
      <c r="H144" s="213">
        <v>2033</v>
      </c>
      <c r="I144" s="213"/>
      <c r="J144" s="213"/>
      <c r="K144" s="213"/>
      <c r="L144" s="130">
        <v>2037</v>
      </c>
      <c r="M144" s="214"/>
      <c r="N144" s="153"/>
      <c r="O144" s="153"/>
      <c r="P144" s="153"/>
      <c r="Q144" s="153"/>
      <c r="R144" s="153"/>
      <c r="S144" s="152"/>
    </row>
    <row r="145" spans="1:19" s="23" customFormat="1" x14ac:dyDescent="0.25">
      <c r="A145" s="207"/>
      <c r="B145" s="207"/>
      <c r="C145" s="228"/>
      <c r="D145" s="68" t="s">
        <v>8</v>
      </c>
      <c r="E145" s="8">
        <v>2</v>
      </c>
      <c r="F145" s="210">
        <v>10</v>
      </c>
      <c r="G145" s="211"/>
      <c r="H145" s="210">
        <v>25</v>
      </c>
      <c r="I145" s="212"/>
      <c r="J145" s="212"/>
      <c r="K145" s="211"/>
      <c r="L145" s="8">
        <v>50</v>
      </c>
      <c r="M145" s="161"/>
      <c r="N145" s="162"/>
      <c r="O145" s="162"/>
      <c r="P145" s="162"/>
      <c r="Q145" s="162"/>
      <c r="R145" s="162"/>
      <c r="S145" s="163"/>
    </row>
    <row r="146" spans="1:19" s="16" customFormat="1" ht="16.149999999999999" customHeight="1" x14ac:dyDescent="0.25">
      <c r="A146" s="147" t="s">
        <v>76</v>
      </c>
      <c r="B146" s="147"/>
      <c r="C146" s="221" t="s">
        <v>12</v>
      </c>
      <c r="D146" s="189" t="s">
        <v>13</v>
      </c>
      <c r="E146" s="189" t="s">
        <v>6</v>
      </c>
      <c r="F146" s="157" t="s">
        <v>14</v>
      </c>
      <c r="G146" s="152"/>
      <c r="H146" s="157" t="s">
        <v>15</v>
      </c>
      <c r="I146" s="153"/>
      <c r="J146" s="153"/>
      <c r="K146" s="152"/>
      <c r="L146" s="189" t="s">
        <v>16</v>
      </c>
      <c r="M146" s="167" t="s">
        <v>17</v>
      </c>
      <c r="N146" s="170" t="s">
        <v>18</v>
      </c>
      <c r="O146" s="212"/>
      <c r="P146" s="212"/>
      <c r="Q146" s="212"/>
      <c r="R146" s="212"/>
      <c r="S146" s="211"/>
    </row>
    <row r="147" spans="1:19" s="16" customFormat="1" ht="16.149999999999999" customHeight="1" x14ac:dyDescent="0.25">
      <c r="A147" s="147"/>
      <c r="B147" s="147"/>
      <c r="C147" s="209"/>
      <c r="D147" s="223"/>
      <c r="E147" s="223"/>
      <c r="F147" s="158"/>
      <c r="G147" s="160"/>
      <c r="H147" s="158"/>
      <c r="I147" s="159"/>
      <c r="J147" s="159"/>
      <c r="K147" s="160"/>
      <c r="L147" s="223"/>
      <c r="M147" s="225"/>
      <c r="N147" s="173" t="s">
        <v>65</v>
      </c>
      <c r="O147" s="226"/>
      <c r="P147" s="170" t="s">
        <v>19</v>
      </c>
      <c r="Q147" s="212"/>
      <c r="R147" s="211"/>
      <c r="S147" s="167" t="s">
        <v>20</v>
      </c>
    </row>
    <row r="148" spans="1:19" s="16" customFormat="1" ht="14.45" customHeight="1" x14ac:dyDescent="0.25">
      <c r="A148" s="147"/>
      <c r="B148" s="147"/>
      <c r="C148" s="222"/>
      <c r="D148" s="224"/>
      <c r="E148" s="224"/>
      <c r="F148" s="161"/>
      <c r="G148" s="163"/>
      <c r="H148" s="161"/>
      <c r="I148" s="162"/>
      <c r="J148" s="162"/>
      <c r="K148" s="163"/>
      <c r="L148" s="224"/>
      <c r="M148" s="225"/>
      <c r="N148" s="85" t="s">
        <v>21</v>
      </c>
      <c r="O148" s="85" t="s">
        <v>22</v>
      </c>
      <c r="P148" s="85" t="s">
        <v>21</v>
      </c>
      <c r="Q148" s="157" t="s">
        <v>23</v>
      </c>
      <c r="R148" s="152"/>
      <c r="S148" s="225"/>
    </row>
    <row r="149" spans="1:19" s="23" customFormat="1" ht="126" x14ac:dyDescent="0.25">
      <c r="A149" s="95" t="s">
        <v>165</v>
      </c>
      <c r="B149" s="95" t="s">
        <v>229</v>
      </c>
      <c r="C149" s="42" t="s">
        <v>230</v>
      </c>
      <c r="D149" s="45" t="s">
        <v>231</v>
      </c>
      <c r="E149" s="118" t="s">
        <v>66</v>
      </c>
      <c r="F149" s="146" t="s">
        <v>285</v>
      </c>
      <c r="G149" s="146"/>
      <c r="H149" s="146" t="s">
        <v>67</v>
      </c>
      <c r="I149" s="146"/>
      <c r="J149" s="146"/>
      <c r="K149" s="146"/>
      <c r="L149" s="95" t="s">
        <v>251</v>
      </c>
      <c r="M149" s="97">
        <v>5000000</v>
      </c>
      <c r="N149" s="97"/>
      <c r="O149" s="19"/>
      <c r="P149" s="19">
        <f>+M149</f>
        <v>5000000</v>
      </c>
      <c r="Q149" s="307" t="s">
        <v>285</v>
      </c>
      <c r="R149" s="308"/>
      <c r="S149" s="19">
        <f>+P149</f>
        <v>5000000</v>
      </c>
    </row>
    <row r="150" spans="1:19" s="23" customFormat="1" ht="126" x14ac:dyDescent="0.25">
      <c r="A150" s="102" t="s">
        <v>282</v>
      </c>
      <c r="B150" s="103" t="s">
        <v>283</v>
      </c>
      <c r="C150" s="107" t="s">
        <v>284</v>
      </c>
      <c r="D150" s="45" t="s">
        <v>231</v>
      </c>
      <c r="E150" s="118" t="s">
        <v>66</v>
      </c>
      <c r="F150" s="146" t="s">
        <v>285</v>
      </c>
      <c r="G150" s="146"/>
      <c r="H150" s="146" t="s">
        <v>67</v>
      </c>
      <c r="I150" s="146"/>
      <c r="J150" s="146"/>
      <c r="K150" s="146"/>
      <c r="L150" s="131" t="s">
        <v>189</v>
      </c>
      <c r="M150" s="134">
        <v>5000000</v>
      </c>
      <c r="N150" s="134"/>
      <c r="O150" s="137"/>
      <c r="P150" s="137">
        <f>+M150</f>
        <v>5000000</v>
      </c>
      <c r="Q150" s="148" t="s">
        <v>285</v>
      </c>
      <c r="R150" s="148"/>
      <c r="S150" s="137">
        <f>+P150</f>
        <v>5000000</v>
      </c>
    </row>
    <row r="151" spans="1:19" s="23" customFormat="1" ht="126" x14ac:dyDescent="0.25">
      <c r="A151" s="131" t="s">
        <v>331</v>
      </c>
      <c r="B151" s="136" t="s">
        <v>334</v>
      </c>
      <c r="C151" s="107" t="s">
        <v>337</v>
      </c>
      <c r="D151" s="45" t="s">
        <v>231</v>
      </c>
      <c r="E151" s="131" t="s">
        <v>66</v>
      </c>
      <c r="F151" s="146" t="s">
        <v>285</v>
      </c>
      <c r="G151" s="146"/>
      <c r="H151" s="147"/>
      <c r="I151" s="147"/>
      <c r="J151" s="147"/>
      <c r="K151" s="147"/>
      <c r="L151" s="131">
        <v>2026</v>
      </c>
      <c r="M151" s="134">
        <v>272894</v>
      </c>
      <c r="N151" s="134">
        <v>272894</v>
      </c>
      <c r="O151" s="137"/>
      <c r="P151" s="137"/>
      <c r="Q151" s="148"/>
      <c r="R151" s="148"/>
      <c r="S151" s="137"/>
    </row>
    <row r="152" spans="1:19" s="23" customFormat="1" ht="126" x14ac:dyDescent="0.2">
      <c r="A152" s="131" t="s">
        <v>332</v>
      </c>
      <c r="B152" s="136" t="s">
        <v>335</v>
      </c>
      <c r="C152" s="107" t="s">
        <v>337</v>
      </c>
      <c r="D152" s="45" t="s">
        <v>231</v>
      </c>
      <c r="E152" s="131" t="s">
        <v>66</v>
      </c>
      <c r="F152" s="146" t="s">
        <v>285</v>
      </c>
      <c r="G152" s="146"/>
      <c r="H152" s="147"/>
      <c r="I152" s="147"/>
      <c r="J152" s="147"/>
      <c r="K152" s="147"/>
      <c r="L152" s="131">
        <v>2026</v>
      </c>
      <c r="M152" s="140">
        <v>248679</v>
      </c>
      <c r="N152" s="140">
        <v>248679</v>
      </c>
      <c r="O152" s="137"/>
      <c r="P152" s="137"/>
      <c r="Q152" s="148"/>
      <c r="R152" s="148"/>
      <c r="S152" s="137"/>
    </row>
    <row r="153" spans="1:19" s="23" customFormat="1" ht="126" x14ac:dyDescent="0.25">
      <c r="A153" s="131" t="s">
        <v>333</v>
      </c>
      <c r="B153" s="136" t="s">
        <v>336</v>
      </c>
      <c r="C153" s="107" t="s">
        <v>337</v>
      </c>
      <c r="D153" s="45" t="s">
        <v>231</v>
      </c>
      <c r="E153" s="131" t="s">
        <v>66</v>
      </c>
      <c r="F153" s="146" t="s">
        <v>285</v>
      </c>
      <c r="G153" s="146"/>
      <c r="H153" s="147"/>
      <c r="I153" s="147"/>
      <c r="J153" s="147"/>
      <c r="K153" s="147"/>
      <c r="L153" s="131">
        <v>2026</v>
      </c>
      <c r="M153" s="134">
        <v>249250</v>
      </c>
      <c r="N153" s="134">
        <v>249250</v>
      </c>
      <c r="O153" s="137"/>
      <c r="P153" s="137"/>
      <c r="Q153" s="148"/>
      <c r="R153" s="148"/>
      <c r="S153" s="137"/>
    </row>
    <row r="154" spans="1:19" s="92" customFormat="1" x14ac:dyDescent="0.35">
      <c r="A154" s="90"/>
      <c r="B154" s="90"/>
      <c r="C154" s="91"/>
      <c r="D154" s="91"/>
      <c r="E154" s="91"/>
      <c r="F154" s="91"/>
      <c r="G154" s="91"/>
      <c r="H154" s="91"/>
      <c r="I154" s="91"/>
      <c r="J154" s="91"/>
      <c r="K154" s="91"/>
      <c r="L154" s="56" t="e">
        <f>+L150+L149+L151+L152+L153</f>
        <v>#VALUE!</v>
      </c>
      <c r="M154" s="56">
        <f>+M150+M149+M151+M152+M153</f>
        <v>10770823</v>
      </c>
      <c r="N154" s="56">
        <f>+N153+N152+N151</f>
        <v>770823</v>
      </c>
      <c r="O154" s="56"/>
      <c r="P154" s="56">
        <f>+P150+P149</f>
        <v>10000000</v>
      </c>
      <c r="Q154" s="56"/>
      <c r="R154" s="56"/>
      <c r="S154" s="71"/>
    </row>
    <row r="155" spans="1:19" s="23" customFormat="1" ht="25.15" customHeight="1" x14ac:dyDescent="0.25">
      <c r="A155" s="216" t="s">
        <v>10</v>
      </c>
      <c r="B155" s="217"/>
      <c r="C155" s="218" t="s">
        <v>25</v>
      </c>
      <c r="D155" s="219"/>
      <c r="E155" s="219"/>
      <c r="F155" s="219"/>
      <c r="G155" s="219"/>
      <c r="H155" s="219"/>
      <c r="I155" s="219"/>
      <c r="J155" s="219"/>
      <c r="K155" s="219"/>
      <c r="L155" s="219"/>
      <c r="M155" s="219"/>
      <c r="N155" s="219"/>
      <c r="O155" s="219"/>
      <c r="P155" s="219"/>
      <c r="Q155" s="219"/>
      <c r="R155" s="219"/>
      <c r="S155" s="220"/>
    </row>
    <row r="156" spans="1:19" s="23" customFormat="1" ht="25.15" customHeight="1" x14ac:dyDescent="0.25">
      <c r="A156" s="20"/>
      <c r="B156" s="65"/>
      <c r="C156" s="43"/>
      <c r="D156" s="75"/>
      <c r="E156" s="75"/>
      <c r="F156" s="75"/>
      <c r="G156" s="75"/>
      <c r="H156" s="75"/>
      <c r="I156" s="75"/>
      <c r="J156" s="75"/>
      <c r="K156" s="75"/>
      <c r="L156" s="75"/>
      <c r="M156" s="75"/>
      <c r="N156" s="75"/>
      <c r="O156" s="75"/>
      <c r="P156" s="75"/>
      <c r="Q156" s="75"/>
      <c r="R156" s="75"/>
      <c r="S156" s="75"/>
    </row>
    <row r="157" spans="1:19" ht="35.450000000000003" customHeight="1" x14ac:dyDescent="0.35">
      <c r="A157" s="386" t="s">
        <v>138</v>
      </c>
      <c r="B157" s="387"/>
      <c r="C157" s="388"/>
      <c r="D157" s="315" t="s">
        <v>47</v>
      </c>
      <c r="E157" s="316"/>
      <c r="F157" s="316"/>
      <c r="G157" s="316"/>
      <c r="H157" s="316"/>
      <c r="I157" s="316"/>
      <c r="J157" s="316"/>
      <c r="K157" s="316"/>
      <c r="L157" s="316"/>
      <c r="M157" s="316"/>
      <c r="N157" s="316"/>
      <c r="O157" s="316"/>
      <c r="P157" s="316"/>
      <c r="Q157" s="316"/>
      <c r="R157" s="316"/>
      <c r="S157" s="317"/>
    </row>
    <row r="158" spans="1:19" ht="60" customHeight="1" x14ac:dyDescent="0.35">
      <c r="A158" s="216" t="s">
        <v>142</v>
      </c>
      <c r="B158" s="342"/>
      <c r="C158" s="343"/>
      <c r="D158" s="318" t="s">
        <v>143</v>
      </c>
      <c r="E158" s="319"/>
      <c r="F158" s="319"/>
      <c r="G158" s="319"/>
      <c r="H158" s="319"/>
      <c r="I158" s="319"/>
      <c r="J158" s="319"/>
      <c r="K158" s="319"/>
      <c r="L158" s="320"/>
      <c r="M158" s="321" t="s">
        <v>1</v>
      </c>
      <c r="N158" s="322"/>
      <c r="O158" s="322"/>
      <c r="P158" s="322"/>
      <c r="Q158" s="323"/>
      <c r="R158" s="341" t="s">
        <v>24</v>
      </c>
      <c r="S158" s="211"/>
    </row>
    <row r="159" spans="1:19" x14ac:dyDescent="0.35">
      <c r="A159" s="350" t="s">
        <v>58</v>
      </c>
      <c r="B159" s="351"/>
      <c r="C159" s="146" t="s">
        <v>49</v>
      </c>
      <c r="D159" s="4"/>
      <c r="E159" s="149" t="s">
        <v>3</v>
      </c>
      <c r="F159" s="149"/>
      <c r="G159" s="149" t="s">
        <v>4</v>
      </c>
      <c r="H159" s="149"/>
      <c r="I159" s="149" t="s">
        <v>5</v>
      </c>
      <c r="J159" s="149"/>
      <c r="K159" s="149"/>
      <c r="L159" s="149"/>
      <c r="M159" s="242" t="s">
        <v>6</v>
      </c>
      <c r="N159" s="242"/>
      <c r="O159" s="242"/>
      <c r="P159" s="242"/>
      <c r="Q159" s="242"/>
      <c r="R159" s="242"/>
      <c r="S159" s="242"/>
    </row>
    <row r="160" spans="1:19" x14ac:dyDescent="0.35">
      <c r="A160" s="352"/>
      <c r="B160" s="353"/>
      <c r="C160" s="146"/>
      <c r="D160" s="3" t="s">
        <v>7</v>
      </c>
      <c r="E160" s="268">
        <v>2025</v>
      </c>
      <c r="F160" s="268"/>
      <c r="G160" s="268">
        <v>2031</v>
      </c>
      <c r="H160" s="268"/>
      <c r="I160" s="268">
        <v>2037</v>
      </c>
      <c r="J160" s="268"/>
      <c r="K160" s="268"/>
      <c r="L160" s="268"/>
      <c r="M160" s="244" t="s">
        <v>52</v>
      </c>
      <c r="N160" s="244"/>
      <c r="O160" s="244"/>
      <c r="P160" s="244"/>
      <c r="Q160" s="244"/>
      <c r="R160" s="244"/>
      <c r="S160" s="244"/>
    </row>
    <row r="161" spans="1:19" x14ac:dyDescent="0.35">
      <c r="A161" s="354"/>
      <c r="B161" s="355"/>
      <c r="C161" s="146"/>
      <c r="D161" s="3" t="s">
        <v>8</v>
      </c>
      <c r="E161" s="269" t="s">
        <v>50</v>
      </c>
      <c r="F161" s="147"/>
      <c r="G161" s="164" t="s">
        <v>51</v>
      </c>
      <c r="H161" s="147"/>
      <c r="I161" s="164" t="s">
        <v>32</v>
      </c>
      <c r="J161" s="147"/>
      <c r="K161" s="147"/>
      <c r="L161" s="147"/>
      <c r="M161" s="244"/>
      <c r="N161" s="244"/>
      <c r="O161" s="244"/>
      <c r="P161" s="244"/>
      <c r="Q161" s="244"/>
      <c r="R161" s="244"/>
      <c r="S161" s="244"/>
    </row>
    <row r="162" spans="1:19" ht="58.9" customHeight="1" x14ac:dyDescent="0.35">
      <c r="A162" s="149" t="s">
        <v>144</v>
      </c>
      <c r="B162" s="149"/>
      <c r="C162" s="149"/>
      <c r="D162" s="230" t="s">
        <v>48</v>
      </c>
      <c r="E162" s="231"/>
      <c r="F162" s="231"/>
      <c r="G162" s="231"/>
      <c r="H162" s="231"/>
      <c r="I162" s="231"/>
      <c r="J162" s="231"/>
      <c r="K162" s="231"/>
      <c r="L162" s="231"/>
      <c r="M162" s="231"/>
      <c r="N162" s="231"/>
      <c r="O162" s="231"/>
      <c r="P162" s="231"/>
      <c r="Q162" s="231"/>
      <c r="R162" s="231"/>
      <c r="S162" s="232"/>
    </row>
    <row r="163" spans="1:19" ht="32.450000000000003" customHeight="1" x14ac:dyDescent="0.35">
      <c r="A163" s="207" t="s">
        <v>62</v>
      </c>
      <c r="B163" s="207"/>
      <c r="C163" s="389" t="s">
        <v>57</v>
      </c>
      <c r="D163" s="8"/>
      <c r="E163" s="8" t="s">
        <v>3</v>
      </c>
      <c r="F163" s="210" t="s">
        <v>4</v>
      </c>
      <c r="G163" s="211"/>
      <c r="H163" s="210" t="s">
        <v>4</v>
      </c>
      <c r="I163" s="212"/>
      <c r="J163" s="212"/>
      <c r="K163" s="211"/>
      <c r="L163" s="8" t="s">
        <v>9</v>
      </c>
      <c r="M163" s="210" t="s">
        <v>6</v>
      </c>
      <c r="N163" s="212"/>
      <c r="O163" s="212"/>
      <c r="P163" s="212"/>
      <c r="Q163" s="212"/>
      <c r="R163" s="212"/>
      <c r="S163" s="211"/>
    </row>
    <row r="164" spans="1:19" x14ac:dyDescent="0.35">
      <c r="A164" s="207"/>
      <c r="B164" s="207"/>
      <c r="C164" s="389"/>
      <c r="D164" s="8" t="s">
        <v>7</v>
      </c>
      <c r="E164" s="130">
        <v>2025</v>
      </c>
      <c r="F164" s="213">
        <v>2029</v>
      </c>
      <c r="G164" s="213"/>
      <c r="H164" s="213">
        <v>2033</v>
      </c>
      <c r="I164" s="213"/>
      <c r="J164" s="213"/>
      <c r="K164" s="213"/>
      <c r="L164" s="130">
        <v>2037</v>
      </c>
      <c r="M164" s="161"/>
      <c r="N164" s="162"/>
      <c r="O164" s="162"/>
      <c r="P164" s="162"/>
      <c r="Q164" s="162"/>
      <c r="R164" s="162"/>
      <c r="S164" s="163"/>
    </row>
    <row r="165" spans="1:19" x14ac:dyDescent="0.35">
      <c r="A165" s="207"/>
      <c r="B165" s="207"/>
      <c r="C165" s="390"/>
      <c r="D165" s="8" t="s">
        <v>8</v>
      </c>
      <c r="E165" s="8"/>
      <c r="F165" s="210"/>
      <c r="G165" s="211"/>
      <c r="H165" s="210"/>
      <c r="I165" s="212"/>
      <c r="J165" s="212"/>
      <c r="K165" s="211"/>
      <c r="L165" s="8"/>
      <c r="M165" s="210"/>
      <c r="N165" s="212"/>
      <c r="O165" s="212"/>
      <c r="P165" s="212"/>
      <c r="Q165" s="212"/>
      <c r="R165" s="212"/>
      <c r="S165" s="211"/>
    </row>
    <row r="166" spans="1:19" s="16" customFormat="1" ht="15" x14ac:dyDescent="0.25">
      <c r="A166" s="337" t="s">
        <v>76</v>
      </c>
      <c r="B166" s="337"/>
      <c r="C166" s="338" t="s">
        <v>12</v>
      </c>
      <c r="D166" s="189" t="s">
        <v>13</v>
      </c>
      <c r="E166" s="189" t="s">
        <v>6</v>
      </c>
      <c r="F166" s="157" t="s">
        <v>14</v>
      </c>
      <c r="G166" s="192"/>
      <c r="H166" s="157" t="s">
        <v>15</v>
      </c>
      <c r="I166" s="196"/>
      <c r="J166" s="196"/>
      <c r="K166" s="192"/>
      <c r="L166" s="189" t="s">
        <v>16</v>
      </c>
      <c r="M166" s="167" t="s">
        <v>17</v>
      </c>
      <c r="N166" s="170" t="s">
        <v>18</v>
      </c>
      <c r="O166" s="171"/>
      <c r="P166" s="171"/>
      <c r="Q166" s="171"/>
      <c r="R166" s="171"/>
      <c r="S166" s="172"/>
    </row>
    <row r="167" spans="1:19" s="16" customFormat="1" ht="15" x14ac:dyDescent="0.25">
      <c r="A167" s="337"/>
      <c r="B167" s="337"/>
      <c r="C167" s="339"/>
      <c r="D167" s="190"/>
      <c r="E167" s="190"/>
      <c r="F167" s="193"/>
      <c r="G167" s="185"/>
      <c r="H167" s="193"/>
      <c r="I167" s="159"/>
      <c r="J167" s="159"/>
      <c r="K167" s="185"/>
      <c r="L167" s="190"/>
      <c r="M167" s="168"/>
      <c r="N167" s="173" t="s">
        <v>65</v>
      </c>
      <c r="O167" s="174"/>
      <c r="P167" s="170" t="s">
        <v>19</v>
      </c>
      <c r="Q167" s="171"/>
      <c r="R167" s="172"/>
      <c r="S167" s="167" t="s">
        <v>20</v>
      </c>
    </row>
    <row r="168" spans="1:19" s="16" customFormat="1" ht="15" x14ac:dyDescent="0.25">
      <c r="A168" s="337"/>
      <c r="B168" s="337"/>
      <c r="C168" s="340"/>
      <c r="D168" s="191"/>
      <c r="E168" s="191"/>
      <c r="F168" s="194"/>
      <c r="G168" s="195"/>
      <c r="H168" s="194"/>
      <c r="I168" s="197"/>
      <c r="J168" s="197"/>
      <c r="K168" s="195"/>
      <c r="L168" s="191"/>
      <c r="M168" s="169"/>
      <c r="N168" s="18" t="s">
        <v>21</v>
      </c>
      <c r="O168" s="18" t="s">
        <v>22</v>
      </c>
      <c r="P168" s="18" t="s">
        <v>21</v>
      </c>
      <c r="Q168" s="170" t="s">
        <v>23</v>
      </c>
      <c r="R168" s="172"/>
      <c r="S168" s="169"/>
    </row>
    <row r="169" spans="1:19" s="23" customFormat="1" ht="72" x14ac:dyDescent="0.25">
      <c r="A169" s="2" t="s">
        <v>119</v>
      </c>
      <c r="B169" s="2" t="s">
        <v>235</v>
      </c>
      <c r="C169" s="33" t="s">
        <v>236</v>
      </c>
      <c r="D169" s="45" t="s">
        <v>237</v>
      </c>
      <c r="E169" s="2"/>
      <c r="F169" s="146" t="s">
        <v>238</v>
      </c>
      <c r="G169" s="146"/>
      <c r="H169" s="146"/>
      <c r="I169" s="146"/>
      <c r="J169" s="146"/>
      <c r="K169" s="146"/>
      <c r="L169" s="2">
        <v>2028</v>
      </c>
      <c r="M169" s="5">
        <v>3200000</v>
      </c>
      <c r="N169" s="80">
        <v>3200000</v>
      </c>
      <c r="O169" s="19"/>
      <c r="P169" s="19">
        <v>0</v>
      </c>
      <c r="Q169" s="305"/>
      <c r="R169" s="306"/>
      <c r="S169" s="5"/>
    </row>
    <row r="170" spans="1:19" s="23" customFormat="1" ht="72" x14ac:dyDescent="0.25">
      <c r="A170" s="79" t="s">
        <v>120</v>
      </c>
      <c r="B170" s="95" t="s">
        <v>239</v>
      </c>
      <c r="C170" s="42" t="s">
        <v>240</v>
      </c>
      <c r="D170" s="45" t="s">
        <v>241</v>
      </c>
      <c r="E170" s="2"/>
      <c r="F170" s="146" t="s">
        <v>238</v>
      </c>
      <c r="G170" s="146"/>
      <c r="H170" s="146"/>
      <c r="I170" s="146"/>
      <c r="J170" s="146"/>
      <c r="K170" s="146"/>
      <c r="L170" s="2" t="s">
        <v>189</v>
      </c>
      <c r="M170" s="5">
        <v>2000000</v>
      </c>
      <c r="N170" s="19">
        <f>+M170</f>
        <v>2000000</v>
      </c>
      <c r="O170" s="19"/>
      <c r="P170" s="19"/>
      <c r="Q170" s="305"/>
      <c r="R170" s="306"/>
      <c r="S170" s="5"/>
    </row>
    <row r="171" spans="1:19" s="23" customFormat="1" ht="72" x14ac:dyDescent="0.25">
      <c r="A171" s="98" t="s">
        <v>243</v>
      </c>
      <c r="B171" s="104" t="s">
        <v>244</v>
      </c>
      <c r="C171" s="107" t="s">
        <v>245</v>
      </c>
      <c r="D171" s="45" t="s">
        <v>246</v>
      </c>
      <c r="E171" s="104"/>
      <c r="F171" s="146" t="s">
        <v>238</v>
      </c>
      <c r="G171" s="146"/>
      <c r="H171" s="104"/>
      <c r="I171" s="104"/>
      <c r="J171" s="104"/>
      <c r="K171" s="104"/>
      <c r="L171" s="104" t="s">
        <v>317</v>
      </c>
      <c r="M171" s="108">
        <v>2000000</v>
      </c>
      <c r="N171" s="19">
        <f>+M171</f>
        <v>2000000</v>
      </c>
      <c r="O171" s="109"/>
      <c r="P171" s="109"/>
      <c r="Q171" s="110"/>
      <c r="R171" s="110"/>
      <c r="S171" s="108"/>
    </row>
    <row r="172" spans="1:19" s="23" customFormat="1" ht="54" x14ac:dyDescent="0.25">
      <c r="A172" s="102" t="s">
        <v>286</v>
      </c>
      <c r="B172" s="104" t="s">
        <v>287</v>
      </c>
      <c r="C172" s="107" t="s">
        <v>288</v>
      </c>
      <c r="D172" s="124" t="s">
        <v>289</v>
      </c>
      <c r="E172" s="104"/>
      <c r="F172" s="146" t="s">
        <v>238</v>
      </c>
      <c r="G172" s="146"/>
      <c r="H172" s="104"/>
      <c r="I172" s="104"/>
      <c r="J172" s="104"/>
      <c r="K172" s="104"/>
      <c r="L172" s="104">
        <v>2027</v>
      </c>
      <c r="M172" s="108">
        <v>300000</v>
      </c>
      <c r="N172" s="109"/>
      <c r="O172" s="109"/>
      <c r="P172" s="109">
        <v>300000</v>
      </c>
      <c r="Q172" s="110"/>
      <c r="R172" s="110"/>
      <c r="S172" s="108"/>
    </row>
    <row r="173" spans="1:19" s="23" customFormat="1" ht="36" x14ac:dyDescent="0.2">
      <c r="A173" s="131" t="s">
        <v>341</v>
      </c>
      <c r="B173" s="104" t="s">
        <v>342</v>
      </c>
      <c r="C173" s="107" t="s">
        <v>343</v>
      </c>
      <c r="D173" s="45" t="s">
        <v>344</v>
      </c>
      <c r="E173" s="104"/>
      <c r="F173" s="146" t="s">
        <v>238</v>
      </c>
      <c r="G173" s="146"/>
      <c r="H173" s="104"/>
      <c r="I173" s="104"/>
      <c r="J173" s="104"/>
      <c r="K173" s="104"/>
      <c r="L173" s="104">
        <v>2026</v>
      </c>
      <c r="M173" s="139">
        <v>420773</v>
      </c>
      <c r="N173" s="139">
        <v>420773</v>
      </c>
      <c r="O173" s="109"/>
      <c r="P173" s="109"/>
      <c r="Q173" s="110"/>
      <c r="R173" s="110"/>
      <c r="S173" s="108"/>
    </row>
    <row r="174" spans="1:19" ht="29.45" customHeight="1" x14ac:dyDescent="0.35">
      <c r="A174" s="53"/>
      <c r="B174" s="54"/>
      <c r="C174" s="54"/>
      <c r="D174" s="54"/>
      <c r="E174" s="54"/>
      <c r="F174" s="54"/>
      <c r="G174" s="54"/>
      <c r="H174" s="54"/>
      <c r="I174" s="54"/>
      <c r="J174" s="54"/>
      <c r="K174" s="54"/>
      <c r="L174" s="54"/>
      <c r="M174" s="56">
        <f>SUM(M169:M173)</f>
        <v>7920773</v>
      </c>
      <c r="N174" s="56">
        <f>SUM(N169:N173)</f>
        <v>7620773</v>
      </c>
      <c r="O174" s="56">
        <f t="shared" ref="O174:P174" si="6">SUM(O169:O172)</f>
        <v>0</v>
      </c>
      <c r="P174" s="56">
        <f t="shared" si="6"/>
        <v>300000</v>
      </c>
      <c r="Q174" s="56">
        <f t="shared" ref="Q174:S174" si="7">SUM(Q169:Q170)</f>
        <v>0</v>
      </c>
      <c r="R174" s="56">
        <f t="shared" si="7"/>
        <v>0</v>
      </c>
      <c r="S174" s="56">
        <f t="shared" si="7"/>
        <v>0</v>
      </c>
    </row>
    <row r="175" spans="1:19" ht="25.15" customHeight="1" x14ac:dyDescent="0.35">
      <c r="A175" s="201" t="s">
        <v>59</v>
      </c>
      <c r="B175" s="202"/>
      <c r="C175" s="203"/>
      <c r="D175" s="204" t="s">
        <v>167</v>
      </c>
      <c r="E175" s="205"/>
      <c r="F175" s="205"/>
      <c r="G175" s="205"/>
      <c r="H175" s="205"/>
      <c r="I175" s="205"/>
      <c r="J175" s="205"/>
      <c r="K175" s="205"/>
      <c r="L175" s="205"/>
      <c r="M175" s="205"/>
      <c r="N175" s="205"/>
      <c r="O175" s="205"/>
      <c r="P175" s="205"/>
      <c r="Q175" s="205"/>
      <c r="R175" s="205"/>
      <c r="S175" s="206"/>
    </row>
    <row r="176" spans="1:19" ht="32.450000000000003" customHeight="1" x14ac:dyDescent="0.35">
      <c r="A176" s="207" t="s">
        <v>177</v>
      </c>
      <c r="B176" s="207"/>
      <c r="C176" s="208" t="s">
        <v>57</v>
      </c>
      <c r="D176" s="8"/>
      <c r="E176" s="8" t="s">
        <v>3</v>
      </c>
      <c r="F176" s="210" t="s">
        <v>4</v>
      </c>
      <c r="G176" s="211"/>
      <c r="H176" s="210" t="s">
        <v>4</v>
      </c>
      <c r="I176" s="212"/>
      <c r="J176" s="212"/>
      <c r="K176" s="211"/>
      <c r="L176" s="8" t="s">
        <v>9</v>
      </c>
      <c r="M176" s="210" t="s">
        <v>6</v>
      </c>
      <c r="N176" s="212"/>
      <c r="O176" s="212"/>
      <c r="P176" s="212"/>
      <c r="Q176" s="212"/>
      <c r="R176" s="212"/>
      <c r="S176" s="211"/>
    </row>
    <row r="177" spans="1:19" x14ac:dyDescent="0.35">
      <c r="A177" s="207"/>
      <c r="B177" s="207"/>
      <c r="C177" s="209"/>
      <c r="D177" s="8" t="s">
        <v>7</v>
      </c>
      <c r="E177" s="130">
        <v>2025</v>
      </c>
      <c r="F177" s="213">
        <v>2029</v>
      </c>
      <c r="G177" s="213"/>
      <c r="H177" s="213">
        <v>2033</v>
      </c>
      <c r="I177" s="213"/>
      <c r="J177" s="213"/>
      <c r="K177" s="213"/>
      <c r="L177" s="130">
        <v>2037</v>
      </c>
      <c r="M177" s="214"/>
      <c r="N177" s="153"/>
      <c r="O177" s="153"/>
      <c r="P177" s="153"/>
      <c r="Q177" s="153"/>
      <c r="R177" s="153"/>
      <c r="S177" s="152"/>
    </row>
    <row r="178" spans="1:19" ht="16.149999999999999" customHeight="1" x14ac:dyDescent="0.35">
      <c r="A178" s="207"/>
      <c r="B178" s="207"/>
      <c r="C178" s="209"/>
      <c r="D178" s="46" t="s">
        <v>8</v>
      </c>
      <c r="E178" s="46" t="s">
        <v>53</v>
      </c>
      <c r="F178" s="214" t="s">
        <v>54</v>
      </c>
      <c r="G178" s="152"/>
      <c r="H178" s="214">
        <v>0.04</v>
      </c>
      <c r="I178" s="153"/>
      <c r="J178" s="153"/>
      <c r="K178" s="152"/>
      <c r="L178" s="46">
        <v>0.06</v>
      </c>
      <c r="M178" s="158"/>
      <c r="N178" s="215"/>
      <c r="O178" s="215"/>
      <c r="P178" s="215"/>
      <c r="Q178" s="215"/>
      <c r="R178" s="215"/>
      <c r="S178" s="160"/>
    </row>
    <row r="179" spans="1:19" s="16" customFormat="1" ht="14.45" customHeight="1" x14ac:dyDescent="0.25">
      <c r="A179" s="182" t="s">
        <v>76</v>
      </c>
      <c r="B179" s="183"/>
      <c r="C179" s="186" t="s">
        <v>12</v>
      </c>
      <c r="D179" s="189" t="s">
        <v>13</v>
      </c>
      <c r="E179" s="189" t="s">
        <v>6</v>
      </c>
      <c r="F179" s="157" t="s">
        <v>14</v>
      </c>
      <c r="G179" s="192"/>
      <c r="H179" s="157" t="s">
        <v>15</v>
      </c>
      <c r="I179" s="196"/>
      <c r="J179" s="196"/>
      <c r="K179" s="192"/>
      <c r="L179" s="189" t="s">
        <v>16</v>
      </c>
      <c r="M179" s="167" t="s">
        <v>17</v>
      </c>
      <c r="N179" s="170" t="s">
        <v>18</v>
      </c>
      <c r="O179" s="171"/>
      <c r="P179" s="171"/>
      <c r="Q179" s="171"/>
      <c r="R179" s="171"/>
      <c r="S179" s="172"/>
    </row>
    <row r="180" spans="1:19" s="16" customFormat="1" ht="14.45" customHeight="1" x14ac:dyDescent="0.25">
      <c r="A180" s="184"/>
      <c r="B180" s="185"/>
      <c r="C180" s="187"/>
      <c r="D180" s="190"/>
      <c r="E180" s="190"/>
      <c r="F180" s="193"/>
      <c r="G180" s="185"/>
      <c r="H180" s="193"/>
      <c r="I180" s="159"/>
      <c r="J180" s="159"/>
      <c r="K180" s="185"/>
      <c r="L180" s="190"/>
      <c r="M180" s="168"/>
      <c r="N180" s="173" t="s">
        <v>65</v>
      </c>
      <c r="O180" s="174"/>
      <c r="P180" s="170" t="s">
        <v>19</v>
      </c>
      <c r="Q180" s="171"/>
      <c r="R180" s="172"/>
      <c r="S180" s="167" t="s">
        <v>20</v>
      </c>
    </row>
    <row r="181" spans="1:19" s="16" customFormat="1" ht="15" x14ac:dyDescent="0.25">
      <c r="A181" s="184"/>
      <c r="B181" s="185"/>
      <c r="C181" s="188"/>
      <c r="D181" s="191"/>
      <c r="E181" s="191"/>
      <c r="F181" s="194"/>
      <c r="G181" s="195"/>
      <c r="H181" s="194"/>
      <c r="I181" s="197"/>
      <c r="J181" s="197"/>
      <c r="K181" s="195"/>
      <c r="L181" s="191"/>
      <c r="M181" s="169"/>
      <c r="N181" s="18" t="s">
        <v>21</v>
      </c>
      <c r="O181" s="18" t="s">
        <v>22</v>
      </c>
      <c r="P181" s="18" t="s">
        <v>21</v>
      </c>
      <c r="Q181" s="170" t="s">
        <v>23</v>
      </c>
      <c r="R181" s="172"/>
      <c r="S181" s="169"/>
    </row>
    <row r="182" spans="1:19" ht="16.149999999999999" customHeight="1" x14ac:dyDescent="0.35">
      <c r="A182" s="12"/>
      <c r="B182" s="58"/>
      <c r="C182" s="58"/>
      <c r="D182" s="59"/>
      <c r="E182" s="59"/>
      <c r="F182" s="177"/>
      <c r="G182" s="178"/>
      <c r="H182" s="177"/>
      <c r="I182" s="179"/>
      <c r="J182" s="179"/>
      <c r="K182" s="178"/>
      <c r="L182" s="59"/>
      <c r="M182" s="198"/>
      <c r="N182" s="199"/>
      <c r="O182" s="199"/>
      <c r="P182" s="199"/>
      <c r="Q182" s="199"/>
      <c r="R182" s="199"/>
      <c r="S182" s="200"/>
    </row>
    <row r="183" spans="1:19" ht="16.149999999999999" customHeight="1" x14ac:dyDescent="0.35">
      <c r="A183" s="12"/>
      <c r="B183" s="58"/>
      <c r="C183" s="58"/>
      <c r="D183" s="59"/>
      <c r="E183" s="59"/>
      <c r="F183" s="177"/>
      <c r="G183" s="178"/>
      <c r="H183" s="177"/>
      <c r="I183" s="179"/>
      <c r="J183" s="179"/>
      <c r="K183" s="178"/>
      <c r="L183" s="59"/>
      <c r="M183" s="198"/>
      <c r="N183" s="199"/>
      <c r="O183" s="199"/>
      <c r="P183" s="199"/>
      <c r="Q183" s="199"/>
      <c r="R183" s="199"/>
      <c r="S183" s="200"/>
    </row>
    <row r="184" spans="1:19" ht="16.149999999999999" customHeight="1" x14ac:dyDescent="0.35">
      <c r="A184" s="53"/>
      <c r="B184" s="53"/>
      <c r="C184" s="54"/>
      <c r="D184" s="54"/>
      <c r="E184" s="54"/>
      <c r="F184" s="54"/>
      <c r="G184" s="54"/>
      <c r="H184" s="54"/>
      <c r="I184" s="54"/>
      <c r="J184" s="54"/>
      <c r="K184" s="54"/>
      <c r="L184" s="54"/>
      <c r="M184" s="54"/>
      <c r="N184" s="54"/>
      <c r="O184" s="54"/>
      <c r="P184" s="54"/>
      <c r="Q184" s="54"/>
      <c r="R184" s="54"/>
      <c r="S184" s="55"/>
    </row>
    <row r="185" spans="1:19" ht="25.15" customHeight="1" x14ac:dyDescent="0.35">
      <c r="A185" s="201" t="s">
        <v>60</v>
      </c>
      <c r="B185" s="202"/>
      <c r="C185" s="203"/>
      <c r="D185" s="204" t="s">
        <v>55</v>
      </c>
      <c r="E185" s="205"/>
      <c r="F185" s="205"/>
      <c r="G185" s="205"/>
      <c r="H185" s="205"/>
      <c r="I185" s="205"/>
      <c r="J185" s="205"/>
      <c r="K185" s="205"/>
      <c r="L185" s="205"/>
      <c r="M185" s="205"/>
      <c r="N185" s="205"/>
      <c r="O185" s="205"/>
      <c r="P185" s="205"/>
      <c r="Q185" s="205"/>
      <c r="R185" s="205"/>
      <c r="S185" s="206"/>
    </row>
    <row r="186" spans="1:19" ht="32.450000000000003" customHeight="1" x14ac:dyDescent="0.35">
      <c r="A186" s="207" t="s">
        <v>178</v>
      </c>
      <c r="B186" s="207"/>
      <c r="C186" s="208" t="s">
        <v>57</v>
      </c>
      <c r="D186" s="8"/>
      <c r="E186" s="8" t="s">
        <v>3</v>
      </c>
      <c r="F186" s="210" t="s">
        <v>4</v>
      </c>
      <c r="G186" s="211"/>
      <c r="H186" s="210" t="s">
        <v>4</v>
      </c>
      <c r="I186" s="212"/>
      <c r="J186" s="212"/>
      <c r="K186" s="211"/>
      <c r="L186" s="8" t="s">
        <v>9</v>
      </c>
      <c r="M186" s="210" t="s">
        <v>6</v>
      </c>
      <c r="N186" s="212"/>
      <c r="O186" s="212"/>
      <c r="P186" s="212"/>
      <c r="Q186" s="212"/>
      <c r="R186" s="212"/>
      <c r="S186" s="211"/>
    </row>
    <row r="187" spans="1:19" x14ac:dyDescent="0.35">
      <c r="A187" s="207"/>
      <c r="B187" s="207"/>
      <c r="C187" s="209"/>
      <c r="D187" s="8" t="s">
        <v>7</v>
      </c>
      <c r="E187" s="130">
        <v>2025</v>
      </c>
      <c r="F187" s="213">
        <v>2029</v>
      </c>
      <c r="G187" s="213"/>
      <c r="H187" s="213">
        <v>2033</v>
      </c>
      <c r="I187" s="213"/>
      <c r="J187" s="213"/>
      <c r="K187" s="213"/>
      <c r="L187" s="130">
        <v>2037</v>
      </c>
      <c r="M187" s="214"/>
      <c r="N187" s="153"/>
      <c r="O187" s="153"/>
      <c r="P187" s="153"/>
      <c r="Q187" s="153"/>
      <c r="R187" s="153"/>
      <c r="S187" s="152"/>
    </row>
    <row r="188" spans="1:19" ht="16.149999999999999" customHeight="1" x14ac:dyDescent="0.35">
      <c r="A188" s="207"/>
      <c r="B188" s="207"/>
      <c r="C188" s="209"/>
      <c r="D188" s="46" t="s">
        <v>8</v>
      </c>
      <c r="E188" s="46" t="s">
        <v>53</v>
      </c>
      <c r="F188" s="214" t="s">
        <v>54</v>
      </c>
      <c r="G188" s="152"/>
      <c r="H188" s="214">
        <v>0.04</v>
      </c>
      <c r="I188" s="153"/>
      <c r="J188" s="153"/>
      <c r="K188" s="152"/>
      <c r="L188" s="46">
        <v>0.06</v>
      </c>
      <c r="M188" s="158"/>
      <c r="N188" s="215"/>
      <c r="O188" s="215"/>
      <c r="P188" s="215"/>
      <c r="Q188" s="215"/>
      <c r="R188" s="215"/>
      <c r="S188" s="160"/>
    </row>
    <row r="189" spans="1:19" s="16" customFormat="1" ht="14.45" customHeight="1" x14ac:dyDescent="0.25">
      <c r="A189" s="182" t="s">
        <v>76</v>
      </c>
      <c r="B189" s="183"/>
      <c r="C189" s="186" t="s">
        <v>12</v>
      </c>
      <c r="D189" s="189" t="s">
        <v>13</v>
      </c>
      <c r="E189" s="189" t="s">
        <v>6</v>
      </c>
      <c r="F189" s="157" t="s">
        <v>14</v>
      </c>
      <c r="G189" s="192"/>
      <c r="H189" s="157" t="s">
        <v>15</v>
      </c>
      <c r="I189" s="196"/>
      <c r="J189" s="196"/>
      <c r="K189" s="192"/>
      <c r="L189" s="189" t="s">
        <v>16</v>
      </c>
      <c r="M189" s="167" t="s">
        <v>17</v>
      </c>
      <c r="N189" s="170" t="s">
        <v>18</v>
      </c>
      <c r="O189" s="171"/>
      <c r="P189" s="171"/>
      <c r="Q189" s="171"/>
      <c r="R189" s="171"/>
      <c r="S189" s="172"/>
    </row>
    <row r="190" spans="1:19" s="16" customFormat="1" ht="14.45" customHeight="1" x14ac:dyDescent="0.25">
      <c r="A190" s="184"/>
      <c r="B190" s="185"/>
      <c r="C190" s="187"/>
      <c r="D190" s="190"/>
      <c r="E190" s="190"/>
      <c r="F190" s="193"/>
      <c r="G190" s="185"/>
      <c r="H190" s="193"/>
      <c r="I190" s="159"/>
      <c r="J190" s="159"/>
      <c r="K190" s="185"/>
      <c r="L190" s="190"/>
      <c r="M190" s="168"/>
      <c r="N190" s="173" t="s">
        <v>65</v>
      </c>
      <c r="O190" s="174"/>
      <c r="P190" s="170" t="s">
        <v>19</v>
      </c>
      <c r="Q190" s="171"/>
      <c r="R190" s="172"/>
      <c r="S190" s="167" t="s">
        <v>20</v>
      </c>
    </row>
    <row r="191" spans="1:19" s="16" customFormat="1" ht="15" x14ac:dyDescent="0.25">
      <c r="A191" s="184"/>
      <c r="B191" s="185"/>
      <c r="C191" s="188"/>
      <c r="D191" s="191"/>
      <c r="E191" s="191"/>
      <c r="F191" s="194"/>
      <c r="G191" s="195"/>
      <c r="H191" s="194"/>
      <c r="I191" s="197"/>
      <c r="J191" s="197"/>
      <c r="K191" s="195"/>
      <c r="L191" s="191"/>
      <c r="M191" s="169"/>
      <c r="N191" s="18" t="s">
        <v>21</v>
      </c>
      <c r="O191" s="18" t="s">
        <v>22</v>
      </c>
      <c r="P191" s="18" t="s">
        <v>21</v>
      </c>
      <c r="Q191" s="170" t="s">
        <v>23</v>
      </c>
      <c r="R191" s="172"/>
      <c r="S191" s="169"/>
    </row>
    <row r="192" spans="1:19" ht="70.5" customHeight="1" x14ac:dyDescent="0.35">
      <c r="A192" s="12" t="s">
        <v>290</v>
      </c>
      <c r="B192" s="58" t="s">
        <v>291</v>
      </c>
      <c r="C192" s="58" t="s">
        <v>292</v>
      </c>
      <c r="D192" s="86" t="s">
        <v>293</v>
      </c>
      <c r="E192" s="86"/>
      <c r="F192" s="177" t="s">
        <v>238</v>
      </c>
      <c r="G192" s="178"/>
      <c r="H192" s="177"/>
      <c r="I192" s="179"/>
      <c r="J192" s="179"/>
      <c r="K192" s="178"/>
      <c r="L192" s="86" t="s">
        <v>215</v>
      </c>
      <c r="M192" s="108">
        <v>60000</v>
      </c>
      <c r="N192" s="109">
        <v>60000</v>
      </c>
      <c r="O192" s="109"/>
      <c r="P192" s="109"/>
      <c r="Q192" s="110"/>
      <c r="R192" s="110"/>
      <c r="S192" s="108"/>
    </row>
    <row r="193" spans="1:19" ht="16.149999999999999" customHeight="1" x14ac:dyDescent="0.35">
      <c r="A193" s="12"/>
      <c r="B193" s="58"/>
      <c r="C193" s="58"/>
      <c r="D193" s="86"/>
      <c r="E193" s="86"/>
      <c r="F193" s="177"/>
      <c r="G193" s="178"/>
      <c r="H193" s="177"/>
      <c r="I193" s="179"/>
      <c r="J193" s="179"/>
      <c r="K193" s="178"/>
      <c r="L193" s="86"/>
      <c r="M193" s="198"/>
      <c r="N193" s="199"/>
      <c r="O193" s="199"/>
      <c r="P193" s="199"/>
      <c r="Q193" s="199"/>
      <c r="R193" s="199"/>
      <c r="S193" s="200"/>
    </row>
    <row r="194" spans="1:19" ht="16.149999999999999" customHeight="1" x14ac:dyDescent="0.35">
      <c r="A194" s="53"/>
      <c r="B194" s="53"/>
      <c r="C194" s="54"/>
      <c r="D194" s="54"/>
      <c r="E194" s="54"/>
      <c r="F194" s="54"/>
      <c r="G194" s="54"/>
      <c r="H194" s="54"/>
      <c r="I194" s="54"/>
      <c r="J194" s="54"/>
      <c r="K194" s="54"/>
      <c r="L194" s="54"/>
      <c r="M194" s="54"/>
      <c r="N194" s="54"/>
      <c r="O194" s="54"/>
      <c r="P194" s="54"/>
      <c r="Q194" s="54"/>
      <c r="R194" s="54"/>
      <c r="S194" s="55"/>
    </row>
    <row r="195" spans="1:19" ht="25.15" customHeight="1" x14ac:dyDescent="0.35">
      <c r="A195" s="201" t="s">
        <v>61</v>
      </c>
      <c r="B195" s="202"/>
      <c r="C195" s="203"/>
      <c r="D195" s="204" t="s">
        <v>257</v>
      </c>
      <c r="E195" s="205"/>
      <c r="F195" s="205"/>
      <c r="G195" s="205"/>
      <c r="H195" s="205"/>
      <c r="I195" s="205"/>
      <c r="J195" s="205"/>
      <c r="K195" s="205"/>
      <c r="L195" s="205"/>
      <c r="M195" s="205"/>
      <c r="N195" s="205"/>
      <c r="O195" s="205"/>
      <c r="P195" s="205"/>
      <c r="Q195" s="205"/>
      <c r="R195" s="205"/>
      <c r="S195" s="206"/>
    </row>
    <row r="196" spans="1:19" ht="32.450000000000003" customHeight="1" x14ac:dyDescent="0.35">
      <c r="A196" s="207" t="s">
        <v>179</v>
      </c>
      <c r="B196" s="207"/>
      <c r="C196" s="208" t="s">
        <v>57</v>
      </c>
      <c r="D196" s="8"/>
      <c r="E196" s="8" t="s">
        <v>3</v>
      </c>
      <c r="F196" s="210" t="s">
        <v>4</v>
      </c>
      <c r="G196" s="211"/>
      <c r="H196" s="210" t="s">
        <v>4</v>
      </c>
      <c r="I196" s="212"/>
      <c r="J196" s="212"/>
      <c r="K196" s="211"/>
      <c r="L196" s="8" t="s">
        <v>9</v>
      </c>
      <c r="M196" s="210" t="s">
        <v>6</v>
      </c>
      <c r="N196" s="212"/>
      <c r="O196" s="212"/>
      <c r="P196" s="212"/>
      <c r="Q196" s="212"/>
      <c r="R196" s="212"/>
      <c r="S196" s="211"/>
    </row>
    <row r="197" spans="1:19" x14ac:dyDescent="0.35">
      <c r="A197" s="207"/>
      <c r="B197" s="207"/>
      <c r="C197" s="209"/>
      <c r="D197" s="8" t="s">
        <v>7</v>
      </c>
      <c r="E197" s="130">
        <v>2025</v>
      </c>
      <c r="F197" s="213">
        <v>2029</v>
      </c>
      <c r="G197" s="213"/>
      <c r="H197" s="213">
        <v>2033</v>
      </c>
      <c r="I197" s="213"/>
      <c r="J197" s="213"/>
      <c r="K197" s="213"/>
      <c r="L197" s="130">
        <v>2037</v>
      </c>
      <c r="M197" s="214"/>
      <c r="N197" s="153"/>
      <c r="O197" s="153"/>
      <c r="P197" s="153"/>
      <c r="Q197" s="153"/>
      <c r="R197" s="153"/>
      <c r="S197" s="152"/>
    </row>
    <row r="198" spans="1:19" ht="16.149999999999999" customHeight="1" x14ac:dyDescent="0.35">
      <c r="A198" s="207"/>
      <c r="B198" s="207"/>
      <c r="C198" s="209"/>
      <c r="D198" s="46" t="s">
        <v>8</v>
      </c>
      <c r="E198" s="46" t="s">
        <v>53</v>
      </c>
      <c r="F198" s="214" t="s">
        <v>54</v>
      </c>
      <c r="G198" s="152"/>
      <c r="H198" s="214">
        <v>0.04</v>
      </c>
      <c r="I198" s="153"/>
      <c r="J198" s="153"/>
      <c r="K198" s="152"/>
      <c r="L198" s="46">
        <v>0.06</v>
      </c>
      <c r="M198" s="158"/>
      <c r="N198" s="215"/>
      <c r="O198" s="215"/>
      <c r="P198" s="215"/>
      <c r="Q198" s="215"/>
      <c r="R198" s="215"/>
      <c r="S198" s="160"/>
    </row>
    <row r="199" spans="1:19" s="16" customFormat="1" ht="14.45" customHeight="1" x14ac:dyDescent="0.25">
      <c r="A199" s="182" t="s">
        <v>76</v>
      </c>
      <c r="B199" s="183"/>
      <c r="C199" s="186" t="s">
        <v>12</v>
      </c>
      <c r="D199" s="189" t="s">
        <v>13</v>
      </c>
      <c r="E199" s="189" t="s">
        <v>6</v>
      </c>
      <c r="F199" s="157" t="s">
        <v>14</v>
      </c>
      <c r="G199" s="192"/>
      <c r="H199" s="157" t="s">
        <v>15</v>
      </c>
      <c r="I199" s="196"/>
      <c r="J199" s="196"/>
      <c r="K199" s="192"/>
      <c r="L199" s="189" t="s">
        <v>16</v>
      </c>
      <c r="M199" s="167" t="s">
        <v>17</v>
      </c>
      <c r="N199" s="170" t="s">
        <v>18</v>
      </c>
      <c r="O199" s="171"/>
      <c r="P199" s="171"/>
      <c r="Q199" s="171"/>
      <c r="R199" s="171"/>
      <c r="S199" s="172"/>
    </row>
    <row r="200" spans="1:19" s="16" customFormat="1" ht="14.45" customHeight="1" x14ac:dyDescent="0.25">
      <c r="A200" s="184"/>
      <c r="B200" s="185"/>
      <c r="C200" s="187"/>
      <c r="D200" s="190"/>
      <c r="E200" s="190"/>
      <c r="F200" s="193"/>
      <c r="G200" s="185"/>
      <c r="H200" s="193"/>
      <c r="I200" s="159"/>
      <c r="J200" s="159"/>
      <c r="K200" s="185"/>
      <c r="L200" s="190"/>
      <c r="M200" s="168"/>
      <c r="N200" s="173" t="s">
        <v>65</v>
      </c>
      <c r="O200" s="174"/>
      <c r="P200" s="170" t="s">
        <v>19</v>
      </c>
      <c r="Q200" s="171"/>
      <c r="R200" s="172"/>
      <c r="S200" s="167" t="s">
        <v>20</v>
      </c>
    </row>
    <row r="201" spans="1:19" s="16" customFormat="1" ht="15" x14ac:dyDescent="0.25">
      <c r="A201" s="184"/>
      <c r="B201" s="185"/>
      <c r="C201" s="188"/>
      <c r="D201" s="191"/>
      <c r="E201" s="191"/>
      <c r="F201" s="194"/>
      <c r="G201" s="195"/>
      <c r="H201" s="194"/>
      <c r="I201" s="197"/>
      <c r="J201" s="197"/>
      <c r="K201" s="195"/>
      <c r="L201" s="191"/>
      <c r="M201" s="169"/>
      <c r="N201" s="18" t="s">
        <v>21</v>
      </c>
      <c r="O201" s="18" t="s">
        <v>22</v>
      </c>
      <c r="P201" s="18" t="s">
        <v>21</v>
      </c>
      <c r="Q201" s="170" t="s">
        <v>23</v>
      </c>
      <c r="R201" s="172"/>
      <c r="S201" s="169"/>
    </row>
    <row r="202" spans="1:19" ht="45" x14ac:dyDescent="0.35">
      <c r="A202" s="12" t="s">
        <v>258</v>
      </c>
      <c r="B202" s="58" t="s">
        <v>259</v>
      </c>
      <c r="C202" s="58" t="s">
        <v>260</v>
      </c>
      <c r="D202" s="86" t="s">
        <v>261</v>
      </c>
      <c r="E202" s="86" t="s">
        <v>66</v>
      </c>
      <c r="F202" s="177" t="s">
        <v>262</v>
      </c>
      <c r="G202" s="178"/>
      <c r="H202" s="177"/>
      <c r="I202" s="179"/>
      <c r="J202" s="179"/>
      <c r="K202" s="178"/>
      <c r="L202" s="86" t="s">
        <v>251</v>
      </c>
      <c r="M202" s="108">
        <v>5000000</v>
      </c>
      <c r="N202" s="24"/>
      <c r="O202" s="111"/>
      <c r="P202" s="108">
        <v>5000000</v>
      </c>
      <c r="Q202" s="111"/>
      <c r="R202" s="111"/>
      <c r="S202" s="112">
        <f>+P202</f>
        <v>5000000</v>
      </c>
    </row>
    <row r="203" spans="1:19" ht="45" x14ac:dyDescent="0.35">
      <c r="A203" s="12" t="s">
        <v>263</v>
      </c>
      <c r="B203" s="58" t="s">
        <v>264</v>
      </c>
      <c r="C203" s="58" t="s">
        <v>260</v>
      </c>
      <c r="D203" s="101" t="s">
        <v>261</v>
      </c>
      <c r="E203" s="101" t="s">
        <v>66</v>
      </c>
      <c r="F203" s="177" t="s">
        <v>262</v>
      </c>
      <c r="G203" s="178"/>
      <c r="H203" s="177"/>
      <c r="I203" s="179"/>
      <c r="J203" s="179"/>
      <c r="K203" s="178"/>
      <c r="L203" s="86" t="s">
        <v>189</v>
      </c>
      <c r="M203" s="108">
        <v>14000000</v>
      </c>
      <c r="N203" s="24"/>
      <c r="O203" s="113"/>
      <c r="P203" s="114">
        <f>+M203</f>
        <v>14000000</v>
      </c>
      <c r="Q203" s="113"/>
      <c r="R203" s="113"/>
      <c r="S203" s="115">
        <f>+P203</f>
        <v>14000000</v>
      </c>
    </row>
    <row r="204" spans="1:19" ht="16.149999999999999" customHeight="1" x14ac:dyDescent="0.35">
      <c r="A204" s="53"/>
      <c r="B204" s="53"/>
      <c r="C204" s="54"/>
      <c r="D204" s="54"/>
      <c r="E204" s="54"/>
      <c r="F204" s="54"/>
      <c r="G204" s="54"/>
      <c r="H204" s="54"/>
      <c r="I204" s="54"/>
      <c r="J204" s="54"/>
      <c r="K204" s="54"/>
      <c r="L204" s="54"/>
      <c r="M204" s="116">
        <f>+M203+M202</f>
        <v>19000000</v>
      </c>
      <c r="N204" s="116">
        <f>+P203+P202</f>
        <v>19000000</v>
      </c>
      <c r="O204" s="54"/>
      <c r="P204" s="54"/>
      <c r="Q204" s="54"/>
      <c r="R204" s="54"/>
      <c r="S204" s="117">
        <f>+S203+S202</f>
        <v>19000000</v>
      </c>
    </row>
    <row r="208" spans="1:19" ht="50.45" customHeight="1" x14ac:dyDescent="0.35">
      <c r="F208" s="175" t="s">
        <v>137</v>
      </c>
      <c r="G208" s="176"/>
      <c r="H208" s="176"/>
      <c r="I208" s="176"/>
      <c r="J208" s="176"/>
      <c r="K208" s="176"/>
      <c r="L208" s="176"/>
      <c r="M208" s="76">
        <f>M36+M52+M63+M83+M105+M140+M154+M174+M128+M116+M204</f>
        <v>202478943.99000001</v>
      </c>
      <c r="N208" s="76">
        <f>N36+N52+N63+N83+N105+N140+N154+N204</f>
        <v>95792679.99000001</v>
      </c>
      <c r="O208" s="76">
        <f>O36+O52+O63+O83+O105+O140+O154</f>
        <v>0</v>
      </c>
      <c r="P208" s="76">
        <f>P36+P52+P63+P83+P105+P140+P154</f>
        <v>10000000</v>
      </c>
      <c r="Q208" s="76">
        <f>Q36+Q52+Q63+Q83+Q105+Q140+Q154</f>
        <v>0</v>
      </c>
      <c r="R208" s="76">
        <f>R36+R52+R63+R83+R105+R140+R154</f>
        <v>0</v>
      </c>
      <c r="S208" s="76">
        <f>S36+S52+S63+S83+S105+S140+S154+S204+S128</f>
        <v>127750000</v>
      </c>
    </row>
    <row r="209" spans="6:19" ht="19.5" x14ac:dyDescent="0.35">
      <c r="F209" s="17"/>
      <c r="G209" s="17"/>
      <c r="H209" s="17"/>
      <c r="I209" s="17"/>
      <c r="J209" s="17"/>
      <c r="K209" s="17"/>
      <c r="L209" s="17"/>
      <c r="M209" s="76"/>
      <c r="N209" s="76"/>
      <c r="O209" s="76"/>
      <c r="P209" s="76"/>
      <c r="Q209" s="77"/>
      <c r="R209" s="77"/>
      <c r="S209" s="76"/>
    </row>
    <row r="210" spans="6:19" ht="42" customHeight="1" x14ac:dyDescent="0.35">
      <c r="F210" s="175" t="s">
        <v>138</v>
      </c>
      <c r="G210" s="176"/>
      <c r="H210" s="176"/>
      <c r="I210" s="176"/>
      <c r="J210" s="176"/>
      <c r="K210" s="176"/>
      <c r="L210" s="176"/>
      <c r="M210" s="76">
        <f>M174</f>
        <v>7920773</v>
      </c>
      <c r="N210" s="76">
        <f t="shared" ref="N210:S210" si="8">N174</f>
        <v>7620773</v>
      </c>
      <c r="O210" s="76">
        <f t="shared" si="8"/>
        <v>0</v>
      </c>
      <c r="P210" s="76">
        <f t="shared" si="8"/>
        <v>300000</v>
      </c>
      <c r="Q210" s="76">
        <f t="shared" si="8"/>
        <v>0</v>
      </c>
      <c r="R210" s="76">
        <f t="shared" si="8"/>
        <v>0</v>
      </c>
      <c r="S210" s="76">
        <f t="shared" si="8"/>
        <v>0</v>
      </c>
    </row>
    <row r="211" spans="6:19" x14ac:dyDescent="0.35">
      <c r="O211" s="25"/>
      <c r="P211" s="25"/>
      <c r="Q211" s="25"/>
      <c r="R211" s="25"/>
      <c r="S211" s="25"/>
    </row>
    <row r="212" spans="6:19" ht="21" x14ac:dyDescent="0.35">
      <c r="F212" s="180" t="s">
        <v>174</v>
      </c>
      <c r="G212" s="181"/>
      <c r="H212" s="181"/>
      <c r="I212" s="181"/>
      <c r="J212" s="181"/>
      <c r="K212" s="181"/>
      <c r="L212" s="181"/>
      <c r="M212" s="93">
        <f>M208+M210</f>
        <v>210399716.99000001</v>
      </c>
      <c r="N212" s="93">
        <f t="shared" ref="N212:S212" si="9">N208+N210</f>
        <v>103413452.99000001</v>
      </c>
      <c r="O212" s="93">
        <f t="shared" si="9"/>
        <v>0</v>
      </c>
      <c r="P212" s="93">
        <f t="shared" si="9"/>
        <v>10300000</v>
      </c>
      <c r="Q212" s="93">
        <f t="shared" si="9"/>
        <v>0</v>
      </c>
      <c r="R212" s="93">
        <f t="shared" si="9"/>
        <v>0</v>
      </c>
      <c r="S212" s="93">
        <f t="shared" si="9"/>
        <v>127750000</v>
      </c>
    </row>
    <row r="217" spans="6:19" x14ac:dyDescent="0.35">
      <c r="L217" s="88"/>
    </row>
    <row r="223" spans="6:19" x14ac:dyDescent="0.35">
      <c r="L223" s="78"/>
    </row>
  </sheetData>
  <mergeCells count="614">
    <mergeCell ref="M95:S96"/>
    <mergeCell ref="F96:G96"/>
    <mergeCell ref="H96:K96"/>
    <mergeCell ref="Q34:R34"/>
    <mergeCell ref="Q72:R72"/>
    <mergeCell ref="Q73:R73"/>
    <mergeCell ref="Q74:R74"/>
    <mergeCell ref="Q75:R75"/>
    <mergeCell ref="Q76:R76"/>
    <mergeCell ref="Q77:R77"/>
    <mergeCell ref="Q78:R78"/>
    <mergeCell ref="Q79:R79"/>
    <mergeCell ref="M38:S38"/>
    <mergeCell ref="F74:G74"/>
    <mergeCell ref="F71:G71"/>
    <mergeCell ref="D64:S64"/>
    <mergeCell ref="F72:G72"/>
    <mergeCell ref="M54:M56"/>
    <mergeCell ref="N54:S54"/>
    <mergeCell ref="N55:O55"/>
    <mergeCell ref="P55:R55"/>
    <mergeCell ref="S55:S56"/>
    <mergeCell ref="Q56:R56"/>
    <mergeCell ref="D68:D70"/>
    <mergeCell ref="N179:S179"/>
    <mergeCell ref="N180:O180"/>
    <mergeCell ref="P180:R180"/>
    <mergeCell ref="S180:S181"/>
    <mergeCell ref="Q181:R181"/>
    <mergeCell ref="F50:G50"/>
    <mergeCell ref="H50:K50"/>
    <mergeCell ref="F171:G171"/>
    <mergeCell ref="F81:G81"/>
    <mergeCell ref="H81:K81"/>
    <mergeCell ref="G161:H161"/>
    <mergeCell ref="I161:L161"/>
    <mergeCell ref="N110:S110"/>
    <mergeCell ref="N111:O111"/>
    <mergeCell ref="P111:R111"/>
    <mergeCell ref="S111:S112"/>
    <mergeCell ref="M119:S120"/>
    <mergeCell ref="F120:G120"/>
    <mergeCell ref="H120:K120"/>
    <mergeCell ref="Q170:R170"/>
    <mergeCell ref="N167:O167"/>
    <mergeCell ref="P167:R167"/>
    <mergeCell ref="S167:S168"/>
    <mergeCell ref="Q168:R168"/>
    <mergeCell ref="A121:B123"/>
    <mergeCell ref="C121:C123"/>
    <mergeCell ref="D121:D123"/>
    <mergeCell ref="E121:E123"/>
    <mergeCell ref="F121:G123"/>
    <mergeCell ref="C176:C178"/>
    <mergeCell ref="H176:K176"/>
    <mergeCell ref="E179:E181"/>
    <mergeCell ref="F179:G181"/>
    <mergeCell ref="H179:K181"/>
    <mergeCell ref="A159:B161"/>
    <mergeCell ref="H178:K178"/>
    <mergeCell ref="A175:C175"/>
    <mergeCell ref="A176:B178"/>
    <mergeCell ref="C163:C165"/>
    <mergeCell ref="A127:B127"/>
    <mergeCell ref="A179:B181"/>
    <mergeCell ref="C179:C181"/>
    <mergeCell ref="D179:D181"/>
    <mergeCell ref="L179:L181"/>
    <mergeCell ref="F166:G168"/>
    <mergeCell ref="H166:K168"/>
    <mergeCell ref="L166:L168"/>
    <mergeCell ref="M166:M168"/>
    <mergeCell ref="M179:M181"/>
    <mergeCell ref="C118:C120"/>
    <mergeCell ref="F118:G118"/>
    <mergeCell ref="H118:K118"/>
    <mergeCell ref="M118:S118"/>
    <mergeCell ref="F119:G119"/>
    <mergeCell ref="H119:K119"/>
    <mergeCell ref="Q149:R149"/>
    <mergeCell ref="Q150:R150"/>
    <mergeCell ref="Q125:R125"/>
    <mergeCell ref="A157:C157"/>
    <mergeCell ref="A158:C158"/>
    <mergeCell ref="C159:C161"/>
    <mergeCell ref="E159:F159"/>
    <mergeCell ref="G159:H159"/>
    <mergeCell ref="I159:L159"/>
    <mergeCell ref="E160:F160"/>
    <mergeCell ref="G160:H160"/>
    <mergeCell ref="I160:L160"/>
    <mergeCell ref="E161:F161"/>
    <mergeCell ref="A38:B40"/>
    <mergeCell ref="A41:B43"/>
    <mergeCell ref="A53:C53"/>
    <mergeCell ref="A54:B56"/>
    <mergeCell ref="A57:B59"/>
    <mergeCell ref="A64:C64"/>
    <mergeCell ref="A65:B67"/>
    <mergeCell ref="A68:B70"/>
    <mergeCell ref="A106:C106"/>
    <mergeCell ref="C88:C90"/>
    <mergeCell ref="C41:C43"/>
    <mergeCell ref="C65:C67"/>
    <mergeCell ref="C38:C40"/>
    <mergeCell ref="B93:C93"/>
    <mergeCell ref="B94:B96"/>
    <mergeCell ref="C94:C96"/>
    <mergeCell ref="B102:B104"/>
    <mergeCell ref="C102:C104"/>
    <mergeCell ref="B97:C97"/>
    <mergeCell ref="C68:C70"/>
    <mergeCell ref="B98:B100"/>
    <mergeCell ref="C98:C100"/>
    <mergeCell ref="A3:C3"/>
    <mergeCell ref="A2:S2"/>
    <mergeCell ref="A4:C4"/>
    <mergeCell ref="A5:C5"/>
    <mergeCell ref="A6:B8"/>
    <mergeCell ref="A9:C9"/>
    <mergeCell ref="A13:B15"/>
    <mergeCell ref="A10:B12"/>
    <mergeCell ref="A37:C37"/>
    <mergeCell ref="Q35:R35"/>
    <mergeCell ref="Q30:R30"/>
    <mergeCell ref="Q31:R31"/>
    <mergeCell ref="Q33:R33"/>
    <mergeCell ref="Q32:R32"/>
    <mergeCell ref="N14:O14"/>
    <mergeCell ref="P14:R14"/>
    <mergeCell ref="S14:S15"/>
    <mergeCell ref="Q15:R15"/>
    <mergeCell ref="Q16:R16"/>
    <mergeCell ref="Q17:R17"/>
    <mergeCell ref="Q28:R28"/>
    <mergeCell ref="Q29:R29"/>
    <mergeCell ref="Q26:R26"/>
    <mergeCell ref="Q27:R27"/>
    <mergeCell ref="A162:C162"/>
    <mergeCell ref="A163:B165"/>
    <mergeCell ref="A166:B168"/>
    <mergeCell ref="L54:L56"/>
    <mergeCell ref="C166:C168"/>
    <mergeCell ref="D166:D168"/>
    <mergeCell ref="E166:E168"/>
    <mergeCell ref="Q71:R71"/>
    <mergeCell ref="Q60:R60"/>
    <mergeCell ref="Q61:R61"/>
    <mergeCell ref="Q62:R62"/>
    <mergeCell ref="Q90:R90"/>
    <mergeCell ref="N88:S88"/>
    <mergeCell ref="N89:O89"/>
    <mergeCell ref="P89:R89"/>
    <mergeCell ref="M159:S159"/>
    <mergeCell ref="M160:S161"/>
    <mergeCell ref="R158:S158"/>
    <mergeCell ref="A84:C84"/>
    <mergeCell ref="A85:B87"/>
    <mergeCell ref="A88:B90"/>
    <mergeCell ref="C85:C87"/>
    <mergeCell ref="F87:G87"/>
    <mergeCell ref="H87:K87"/>
    <mergeCell ref="E68:E70"/>
    <mergeCell ref="F68:G70"/>
    <mergeCell ref="H68:K70"/>
    <mergeCell ref="L68:L70"/>
    <mergeCell ref="M68:M70"/>
    <mergeCell ref="N68:S68"/>
    <mergeCell ref="N69:O69"/>
    <mergeCell ref="P69:R69"/>
    <mergeCell ref="S69:S70"/>
    <mergeCell ref="Q70:R70"/>
    <mergeCell ref="Q45:R45"/>
    <mergeCell ref="Q46:R46"/>
    <mergeCell ref="Q47:R47"/>
    <mergeCell ref="Q48:R48"/>
    <mergeCell ref="Q52:R52"/>
    <mergeCell ref="H61:K61"/>
    <mergeCell ref="H60:K60"/>
    <mergeCell ref="S103:S104"/>
    <mergeCell ref="Q104:R104"/>
    <mergeCell ref="Q91:R91"/>
    <mergeCell ref="Q92:R92"/>
    <mergeCell ref="L88:L90"/>
    <mergeCell ref="S89:S90"/>
    <mergeCell ref="M86:S87"/>
    <mergeCell ref="M88:M90"/>
    <mergeCell ref="Q80:R80"/>
    <mergeCell ref="Q81:R81"/>
    <mergeCell ref="Q82:R82"/>
    <mergeCell ref="D93:S93"/>
    <mergeCell ref="F94:G94"/>
    <mergeCell ref="H94:K94"/>
    <mergeCell ref="M94:S94"/>
    <mergeCell ref="F95:G95"/>
    <mergeCell ref="H95:K95"/>
    <mergeCell ref="C13:C15"/>
    <mergeCell ref="D13:D15"/>
    <mergeCell ref="E13:E15"/>
    <mergeCell ref="F13:G15"/>
    <mergeCell ref="H13:K15"/>
    <mergeCell ref="H92:K92"/>
    <mergeCell ref="H91:K91"/>
    <mergeCell ref="Q18:R18"/>
    <mergeCell ref="Q19:R19"/>
    <mergeCell ref="Q20:R20"/>
    <mergeCell ref="Q21:R21"/>
    <mergeCell ref="Q22:R22"/>
    <mergeCell ref="Q23:R23"/>
    <mergeCell ref="Q24:R24"/>
    <mergeCell ref="Q25:R25"/>
    <mergeCell ref="L13:L15"/>
    <mergeCell ref="M13:M15"/>
    <mergeCell ref="N13:S13"/>
    <mergeCell ref="H20:K20"/>
    <mergeCell ref="H21:K21"/>
    <mergeCell ref="H47:K47"/>
    <mergeCell ref="H44:K44"/>
    <mergeCell ref="H45:K45"/>
    <mergeCell ref="H46:K46"/>
    <mergeCell ref="H183:K183"/>
    <mergeCell ref="D84:S84"/>
    <mergeCell ref="F85:G85"/>
    <mergeCell ref="H85:K85"/>
    <mergeCell ref="M85:S85"/>
    <mergeCell ref="F86:G86"/>
    <mergeCell ref="H86:K86"/>
    <mergeCell ref="F182:G182"/>
    <mergeCell ref="H182:K182"/>
    <mergeCell ref="C115:S115"/>
    <mergeCell ref="H107:K107"/>
    <mergeCell ref="H108:K108"/>
    <mergeCell ref="M108:S109"/>
    <mergeCell ref="H109:K109"/>
    <mergeCell ref="M107:S107"/>
    <mergeCell ref="D157:S157"/>
    <mergeCell ref="D158:L158"/>
    <mergeCell ref="M158:Q158"/>
    <mergeCell ref="M183:S183"/>
    <mergeCell ref="M182:S182"/>
    <mergeCell ref="D175:S175"/>
    <mergeCell ref="F176:G176"/>
    <mergeCell ref="Q169:R169"/>
    <mergeCell ref="F125:G125"/>
    <mergeCell ref="H71:K71"/>
    <mergeCell ref="H62:K62"/>
    <mergeCell ref="H25:K25"/>
    <mergeCell ref="H31:K31"/>
    <mergeCell ref="H33:K33"/>
    <mergeCell ref="H48:K48"/>
    <mergeCell ref="H49:K49"/>
    <mergeCell ref="H72:K72"/>
    <mergeCell ref="F80:G80"/>
    <mergeCell ref="F75:G75"/>
    <mergeCell ref="F76:G76"/>
    <mergeCell ref="H75:K75"/>
    <mergeCell ref="H76:K76"/>
    <mergeCell ref="F77:G77"/>
    <mergeCell ref="H77:K77"/>
    <mergeCell ref="F78:G78"/>
    <mergeCell ref="H78:K78"/>
    <mergeCell ref="F79:G79"/>
    <mergeCell ref="H79:K79"/>
    <mergeCell ref="H80:K80"/>
    <mergeCell ref="H73:K73"/>
    <mergeCell ref="H52:K52"/>
    <mergeCell ref="H41:K43"/>
    <mergeCell ref="F73:G73"/>
    <mergeCell ref="H16:K16"/>
    <mergeCell ref="H22:K22"/>
    <mergeCell ref="H23:K23"/>
    <mergeCell ref="H32:K32"/>
    <mergeCell ref="H26:K26"/>
    <mergeCell ref="H34:K34"/>
    <mergeCell ref="H35:K35"/>
    <mergeCell ref="H19:K19"/>
    <mergeCell ref="H29:K29"/>
    <mergeCell ref="H17:K17"/>
    <mergeCell ref="H18:K18"/>
    <mergeCell ref="H24:K24"/>
    <mergeCell ref="H27:K27"/>
    <mergeCell ref="H28:K28"/>
    <mergeCell ref="H30:K30"/>
    <mergeCell ref="H74:K74"/>
    <mergeCell ref="F17:G17"/>
    <mergeCell ref="F51:G51"/>
    <mergeCell ref="F25:G25"/>
    <mergeCell ref="F18:G18"/>
    <mergeCell ref="F24:G24"/>
    <mergeCell ref="F26:G26"/>
    <mergeCell ref="F33:G33"/>
    <mergeCell ref="F34:G34"/>
    <mergeCell ref="F35:G35"/>
    <mergeCell ref="F30:G30"/>
    <mergeCell ref="F31:G31"/>
    <mergeCell ref="F29:G29"/>
    <mergeCell ref="F20:G20"/>
    <mergeCell ref="F21:G21"/>
    <mergeCell ref="F28:G28"/>
    <mergeCell ref="F19:G19"/>
    <mergeCell ref="F32:G32"/>
    <mergeCell ref="F22:G22"/>
    <mergeCell ref="F23:G23"/>
    <mergeCell ref="F27:G27"/>
    <mergeCell ref="F39:G39"/>
    <mergeCell ref="F62:G62"/>
    <mergeCell ref="F45:G45"/>
    <mergeCell ref="F65:G65"/>
    <mergeCell ref="H65:K65"/>
    <mergeCell ref="M65:S65"/>
    <mergeCell ref="F66:G66"/>
    <mergeCell ref="H66:K66"/>
    <mergeCell ref="M66:S67"/>
    <mergeCell ref="F67:G67"/>
    <mergeCell ref="H67:K67"/>
    <mergeCell ref="H59:K59"/>
    <mergeCell ref="D37:S37"/>
    <mergeCell ref="D53:S53"/>
    <mergeCell ref="M57:S57"/>
    <mergeCell ref="F58:G58"/>
    <mergeCell ref="H39:K39"/>
    <mergeCell ref="F40:G40"/>
    <mergeCell ref="H40:K40"/>
    <mergeCell ref="F52:G52"/>
    <mergeCell ref="D41:D43"/>
    <mergeCell ref="E41:E43"/>
    <mergeCell ref="F41:G43"/>
    <mergeCell ref="F38:G38"/>
    <mergeCell ref="H38:K38"/>
    <mergeCell ref="H51:K51"/>
    <mergeCell ref="L41:L43"/>
    <mergeCell ref="M41:M43"/>
    <mergeCell ref="N41:S41"/>
    <mergeCell ref="N42:O42"/>
    <mergeCell ref="P42:R42"/>
    <mergeCell ref="S42:S43"/>
    <mergeCell ref="Q43:R43"/>
    <mergeCell ref="Q44:R44"/>
    <mergeCell ref="Q49:R49"/>
    <mergeCell ref="Q51:R51"/>
    <mergeCell ref="C6:C8"/>
    <mergeCell ref="E6:F6"/>
    <mergeCell ref="H58:K58"/>
    <mergeCell ref="D9:S9"/>
    <mergeCell ref="C10:C12"/>
    <mergeCell ref="F10:G10"/>
    <mergeCell ref="H10:K10"/>
    <mergeCell ref="M10:S10"/>
    <mergeCell ref="F11:G11"/>
    <mergeCell ref="H11:K11"/>
    <mergeCell ref="M11:S12"/>
    <mergeCell ref="F12:G12"/>
    <mergeCell ref="H12:K12"/>
    <mergeCell ref="M58:S59"/>
    <mergeCell ref="M39:S40"/>
    <mergeCell ref="C57:C59"/>
    <mergeCell ref="F57:G57"/>
    <mergeCell ref="H57:K57"/>
    <mergeCell ref="F59:G59"/>
    <mergeCell ref="C54:C56"/>
    <mergeCell ref="D54:D56"/>
    <mergeCell ref="F16:G16"/>
    <mergeCell ref="E54:E56"/>
    <mergeCell ref="H54:K56"/>
    <mergeCell ref="D3:S3"/>
    <mergeCell ref="D4:S4"/>
    <mergeCell ref="D5:L5"/>
    <mergeCell ref="M5:Q5"/>
    <mergeCell ref="R5:S5"/>
    <mergeCell ref="G6:H6"/>
    <mergeCell ref="I6:L6"/>
    <mergeCell ref="M6:S6"/>
    <mergeCell ref="E7:F7"/>
    <mergeCell ref="G7:H7"/>
    <mergeCell ref="I7:L7"/>
    <mergeCell ref="M7:S8"/>
    <mergeCell ref="E8:F8"/>
    <mergeCell ref="G8:H8"/>
    <mergeCell ref="I8:L8"/>
    <mergeCell ref="F46:G46"/>
    <mergeCell ref="F47:G47"/>
    <mergeCell ref="F44:G44"/>
    <mergeCell ref="F48:G48"/>
    <mergeCell ref="F49:G49"/>
    <mergeCell ref="F61:G61"/>
    <mergeCell ref="F60:G60"/>
    <mergeCell ref="F54:G56"/>
    <mergeCell ref="F178:G178"/>
    <mergeCell ref="D162:S162"/>
    <mergeCell ref="F163:G163"/>
    <mergeCell ref="H163:K163"/>
    <mergeCell ref="M163:S163"/>
    <mergeCell ref="F164:G164"/>
    <mergeCell ref="H164:K164"/>
    <mergeCell ref="F165:G165"/>
    <mergeCell ref="H165:K165"/>
    <mergeCell ref="M165:S165"/>
    <mergeCell ref="F169:G169"/>
    <mergeCell ref="H169:K169"/>
    <mergeCell ref="F170:G170"/>
    <mergeCell ref="H170:K170"/>
    <mergeCell ref="M164:S164"/>
    <mergeCell ref="N166:S166"/>
    <mergeCell ref="F98:G98"/>
    <mergeCell ref="H98:K98"/>
    <mergeCell ref="M98:S98"/>
    <mergeCell ref="F99:G99"/>
    <mergeCell ref="H99:K99"/>
    <mergeCell ref="L121:L123"/>
    <mergeCell ref="M121:M123"/>
    <mergeCell ref="N121:S121"/>
    <mergeCell ref="N122:O122"/>
    <mergeCell ref="P122:R122"/>
    <mergeCell ref="S122:S123"/>
    <mergeCell ref="Q123:R123"/>
    <mergeCell ref="F109:G109"/>
    <mergeCell ref="F107:G107"/>
    <mergeCell ref="M99:S100"/>
    <mergeCell ref="C101:S101"/>
    <mergeCell ref="D102:D104"/>
    <mergeCell ref="E102:E104"/>
    <mergeCell ref="L102:L104"/>
    <mergeCell ref="M102:M104"/>
    <mergeCell ref="N102:S102"/>
    <mergeCell ref="N103:O103"/>
    <mergeCell ref="P103:R103"/>
    <mergeCell ref="D106:S106"/>
    <mergeCell ref="H132:K132"/>
    <mergeCell ref="A107:B109"/>
    <mergeCell ref="A115:B115"/>
    <mergeCell ref="F113:G113"/>
    <mergeCell ref="H113:K113"/>
    <mergeCell ref="Q113:R113"/>
    <mergeCell ref="F114:G114"/>
    <mergeCell ref="H114:K114"/>
    <mergeCell ref="Q114:R114"/>
    <mergeCell ref="Q124:R124"/>
    <mergeCell ref="Q112:R112"/>
    <mergeCell ref="L110:L112"/>
    <mergeCell ref="C110:C112"/>
    <mergeCell ref="D110:D112"/>
    <mergeCell ref="C107:C109"/>
    <mergeCell ref="F108:G108"/>
    <mergeCell ref="E110:E112"/>
    <mergeCell ref="F110:G112"/>
    <mergeCell ref="H110:K112"/>
    <mergeCell ref="M110:M112"/>
    <mergeCell ref="A110:B112"/>
    <mergeCell ref="A117:C117"/>
    <mergeCell ref="D117:S117"/>
    <mergeCell ref="A118:B120"/>
    <mergeCell ref="A141:B141"/>
    <mergeCell ref="C141:S141"/>
    <mergeCell ref="A142:C142"/>
    <mergeCell ref="D142:S142"/>
    <mergeCell ref="A133:B135"/>
    <mergeCell ref="C133:C135"/>
    <mergeCell ref="D133:D135"/>
    <mergeCell ref="E133:E135"/>
    <mergeCell ref="F133:G135"/>
    <mergeCell ref="H133:K135"/>
    <mergeCell ref="L133:L135"/>
    <mergeCell ref="M133:M135"/>
    <mergeCell ref="N133:S133"/>
    <mergeCell ref="N134:O134"/>
    <mergeCell ref="P134:R134"/>
    <mergeCell ref="S134:S135"/>
    <mergeCell ref="Q135:R135"/>
    <mergeCell ref="F138:G138"/>
    <mergeCell ref="H138:K138"/>
    <mergeCell ref="F139:G139"/>
    <mergeCell ref="H139:K139"/>
    <mergeCell ref="A143:B145"/>
    <mergeCell ref="C143:C145"/>
    <mergeCell ref="F143:G143"/>
    <mergeCell ref="H143:K143"/>
    <mergeCell ref="M143:S143"/>
    <mergeCell ref="F144:G144"/>
    <mergeCell ref="H144:K144"/>
    <mergeCell ref="M144:S145"/>
    <mergeCell ref="F145:G145"/>
    <mergeCell ref="H145:K145"/>
    <mergeCell ref="A155:B155"/>
    <mergeCell ref="C155:S155"/>
    <mergeCell ref="A185:C185"/>
    <mergeCell ref="D185:S185"/>
    <mergeCell ref="A146:B148"/>
    <mergeCell ref="C146:C148"/>
    <mergeCell ref="D146:D148"/>
    <mergeCell ref="E146:E148"/>
    <mergeCell ref="F146:G148"/>
    <mergeCell ref="H146:K148"/>
    <mergeCell ref="L146:L148"/>
    <mergeCell ref="M146:M148"/>
    <mergeCell ref="N146:S146"/>
    <mergeCell ref="N147:O147"/>
    <mergeCell ref="P147:R147"/>
    <mergeCell ref="S147:S148"/>
    <mergeCell ref="Q148:R148"/>
    <mergeCell ref="F183:G183"/>
    <mergeCell ref="H149:K149"/>
    <mergeCell ref="F149:G149"/>
    <mergeCell ref="M176:S176"/>
    <mergeCell ref="F177:G177"/>
    <mergeCell ref="H177:K177"/>
    <mergeCell ref="M177:S178"/>
    <mergeCell ref="M189:M191"/>
    <mergeCell ref="N189:S189"/>
    <mergeCell ref="N190:O190"/>
    <mergeCell ref="P190:R190"/>
    <mergeCell ref="S190:S191"/>
    <mergeCell ref="Q191:R191"/>
    <mergeCell ref="A186:B188"/>
    <mergeCell ref="C186:C188"/>
    <mergeCell ref="F186:G186"/>
    <mergeCell ref="H186:K186"/>
    <mergeCell ref="M186:S186"/>
    <mergeCell ref="F187:G187"/>
    <mergeCell ref="H187:K187"/>
    <mergeCell ref="M187:S188"/>
    <mergeCell ref="F188:G188"/>
    <mergeCell ref="H188:K188"/>
    <mergeCell ref="F192:G192"/>
    <mergeCell ref="H192:K192"/>
    <mergeCell ref="A189:B191"/>
    <mergeCell ref="C189:C191"/>
    <mergeCell ref="D189:D191"/>
    <mergeCell ref="E189:E191"/>
    <mergeCell ref="F189:G191"/>
    <mergeCell ref="H189:K191"/>
    <mergeCell ref="L189:L191"/>
    <mergeCell ref="M193:S193"/>
    <mergeCell ref="A195:C195"/>
    <mergeCell ref="D195:S195"/>
    <mergeCell ref="A196:B198"/>
    <mergeCell ref="C196:C198"/>
    <mergeCell ref="F196:G196"/>
    <mergeCell ref="H196:K196"/>
    <mergeCell ref="M196:S196"/>
    <mergeCell ref="F197:G197"/>
    <mergeCell ref="H197:K197"/>
    <mergeCell ref="M197:S198"/>
    <mergeCell ref="F198:G198"/>
    <mergeCell ref="H198:K198"/>
    <mergeCell ref="F212:L212"/>
    <mergeCell ref="A199:B201"/>
    <mergeCell ref="C199:C201"/>
    <mergeCell ref="D199:D201"/>
    <mergeCell ref="E199:E201"/>
    <mergeCell ref="F199:G201"/>
    <mergeCell ref="H199:K201"/>
    <mergeCell ref="L199:L201"/>
    <mergeCell ref="F193:G193"/>
    <mergeCell ref="H193:K193"/>
    <mergeCell ref="M199:M201"/>
    <mergeCell ref="N199:S199"/>
    <mergeCell ref="N200:O200"/>
    <mergeCell ref="P200:R200"/>
    <mergeCell ref="S200:S201"/>
    <mergeCell ref="Q201:R201"/>
    <mergeCell ref="F208:L208"/>
    <mergeCell ref="F210:L210"/>
    <mergeCell ref="F202:G202"/>
    <mergeCell ref="H202:K202"/>
    <mergeCell ref="F203:G203"/>
    <mergeCell ref="H203:K203"/>
    <mergeCell ref="F88:G90"/>
    <mergeCell ref="H88:K90"/>
    <mergeCell ref="F82:G82"/>
    <mergeCell ref="H82:K82"/>
    <mergeCell ref="F150:G150"/>
    <mergeCell ref="H150:K150"/>
    <mergeCell ref="F172:G172"/>
    <mergeCell ref="F137:G137"/>
    <mergeCell ref="H137:K137"/>
    <mergeCell ref="F136:G136"/>
    <mergeCell ref="H136:K136"/>
    <mergeCell ref="F102:G104"/>
    <mergeCell ref="H102:K104"/>
    <mergeCell ref="F92:G92"/>
    <mergeCell ref="F124:G124"/>
    <mergeCell ref="H124:K124"/>
    <mergeCell ref="H125:K125"/>
    <mergeCell ref="H121:K123"/>
    <mergeCell ref="F100:G100"/>
    <mergeCell ref="H100:K100"/>
    <mergeCell ref="D97:S97"/>
    <mergeCell ref="F91:G91"/>
    <mergeCell ref="D88:D90"/>
    <mergeCell ref="E88:E90"/>
    <mergeCell ref="F126:G126"/>
    <mergeCell ref="Q126:R126"/>
    <mergeCell ref="F173:G173"/>
    <mergeCell ref="F151:G151"/>
    <mergeCell ref="F152:G152"/>
    <mergeCell ref="F153:G153"/>
    <mergeCell ref="H151:K151"/>
    <mergeCell ref="H152:K152"/>
    <mergeCell ref="H153:K153"/>
    <mergeCell ref="Q151:R151"/>
    <mergeCell ref="Q152:R152"/>
    <mergeCell ref="Q153:R153"/>
    <mergeCell ref="C127:S127"/>
    <mergeCell ref="A129:C129"/>
    <mergeCell ref="D129:S129"/>
    <mergeCell ref="A130:B132"/>
    <mergeCell ref="C130:C132"/>
    <mergeCell ref="F130:G130"/>
    <mergeCell ref="H130:K130"/>
    <mergeCell ref="M130:S130"/>
    <mergeCell ref="F131:G131"/>
    <mergeCell ref="H131:K131"/>
    <mergeCell ref="M131:S132"/>
    <mergeCell ref="F132:G132"/>
  </mergeCells>
  <phoneticPr fontId="15" type="noConversion"/>
  <pageMargins left="0.25" right="0.25" top="0.75" bottom="0.75" header="0.3" footer="0.3"/>
  <pageSetup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გეგმა 2026-2036</vt:lpstr>
      <vt:lpstr>'გეგმა 2026-2036'!Область_печати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2026-04-14T09:35:23Z</dcterms:modified>
</cp:coreProperties>
</file>